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<sst xmlns="http://schemas.openxmlformats.org/spreadsheetml/2006/main" count="88" uniqueCount="85">
  <si>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</si>
  <si>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</si>
  <si>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</si>
  <si>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</si>
  <si>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</si>
  <si>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</si>
  <si>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</si>
  <si>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</si>
  <si>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</si>
  <si>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</si>
  <si>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</si>
  <si>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</si>
  <si>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</si>
  <si>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</si>
  <si>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</si>
  <si>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</si>
  <si>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</si>
  <si>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</si>
  <si>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</si>
  <si>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</si>
  <si>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</si>
  <si>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</si>
  <si>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</si>
  <si>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</si>
  <si>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</si>
  <si>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</si>
  <si>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</si>
  <si>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</si>
  <si>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</si>
  <si>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</si>
  <si>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</si>
  <si>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</si>
  <si>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</si>
  <si>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</si>
  <si>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</si>
  <si>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</si>
  <si>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</si>
  <si>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</si>
  <si>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</si>
  <si>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</si>
  <si>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</si>
  <si>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</si>
  <si>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</si>
  <si>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</si>
  <si>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</si>
  <si>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</si>
  <si>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</si>
  <si>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</si>
  <si>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</si>
  <si>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</si>
  <si>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</si>
  <si>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</si>
  <si>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</si>
  <si>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</si>
  <si>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</si>
  <si>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</si>
  <si>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</si>
  <si>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</si>
  <si>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</si>
  <si>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</si>
  <si>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</si>
  <si>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</si>
  <si>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</si>
  <si>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</si>
  <si>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</si>
  <si>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</si>
  <si>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</si>
  <si>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</si>
  <si>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</si>
  <si>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</si>
  <si>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</si>
  <si>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</si>
  <si>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</si>
  <si>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</si>
  <si>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</si>
  <si>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</si>
  <si>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</si>
  <si>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</si>
  <si>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</si>
  <si>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</si>
  <si>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</si>
  <si>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</si>
  <si>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</si>
  <si>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</si>
  <si>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12/02/23 - VENCIMENTO 17/02/23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</si>
</sst>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138610</v>
      </c>
      <c r="C7" s="9">
        <f t="shared" si="0"/>
        <v>93218</v>
      </c>
      <c r="D7" s="9">
        <f t="shared" si="0"/>
        <v>98742</v>
      </c>
      <c r="E7" s="9">
        <f t="shared" si="0"/>
        <v>23743</v>
      </c>
      <c r="F7" s="9">
        <f t="shared" si="0"/>
        <v>77167</v>
      </c>
      <c r="G7" s="9">
        <f t="shared" si="0"/>
        <v>115617</v>
      </c>
      <c r="H7" s="9">
        <f t="shared" si="0"/>
        <v>13253</v>
      </c>
      <c r="I7" s="9">
        <f t="shared" si="0"/>
        <v>78652</v>
      </c>
      <c r="J7" s="9">
        <f t="shared" si="0"/>
        <v>76166</v>
      </c>
      <c r="K7" s="9">
        <f t="shared" si="0"/>
        <v>135492</v>
      </c>
      <c r="L7" s="9">
        <f t="shared" si="0"/>
        <v>98068</v>
      </c>
      <c r="M7" s="9">
        <f t="shared" si="0"/>
        <v>41513</v>
      </c>
      <c r="N7" s="9">
        <f t="shared" si="0"/>
        <v>22200</v>
      </c>
      <c r="O7" s="9">
        <f t="shared" si="0"/>
        <v>1012441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6700</v>
      </c>
      <c r="C8" s="11">
        <f t="shared" si="1"/>
        <v>7026</v>
      </c>
      <c r="D8" s="11">
        <f t="shared" si="1"/>
        <v>4848</v>
      </c>
      <c r="E8" s="11">
        <f t="shared" si="1"/>
        <v>1003</v>
      </c>
      <c r="F8" s="11">
        <f t="shared" si="1"/>
        <v>3994</v>
      </c>
      <c r="G8" s="11">
        <f t="shared" si="1"/>
        <v>5723</v>
      </c>
      <c r="H8" s="11">
        <f t="shared" si="1"/>
        <v>861</v>
      </c>
      <c r="I8" s="11">
        <f t="shared" si="1"/>
        <v>6009</v>
      </c>
      <c r="J8" s="11">
        <f t="shared" si="1"/>
        <v>4771</v>
      </c>
      <c r="K8" s="11">
        <f t="shared" si="1"/>
        <v>5372</v>
      </c>
      <c r="L8" s="11">
        <f t="shared" si="1"/>
        <v>3518</v>
      </c>
      <c r="M8" s="11">
        <f t="shared" si="1"/>
        <v>2100</v>
      </c>
      <c r="N8" s="11">
        <f t="shared" si="1"/>
        <v>1345</v>
      </c>
      <c r="O8" s="11">
        <f t="shared" si="1"/>
        <v>53270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6700</v>
      </c>
      <c r="C9" s="11">
        <v>7026</v>
      </c>
      <c r="D9" s="11">
        <v>4848</v>
      </c>
      <c r="E9" s="11">
        <v>1003</v>
      </c>
      <c r="F9" s="11">
        <v>3994</v>
      </c>
      <c r="G9" s="11">
        <v>5723</v>
      </c>
      <c r="H9" s="11">
        <v>861</v>
      </c>
      <c r="I9" s="11">
        <v>6009</v>
      </c>
      <c r="J9" s="11">
        <v>4771</v>
      </c>
      <c r="K9" s="11">
        <v>5364</v>
      </c>
      <c r="L9" s="11">
        <v>3518</v>
      </c>
      <c r="M9" s="11">
        <v>2099</v>
      </c>
      <c r="N9" s="11">
        <v>1340</v>
      </c>
      <c r="O9" s="11">
        <f>SUM(B9:N9)</f>
        <v>53256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8</v>
      </c>
      <c r="L10" s="13">
        <v>0</v>
      </c>
      <c r="M10" s="13">
        <v>1</v>
      </c>
      <c r="N10" s="13">
        <v>5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131910</v>
      </c>
      <c r="C11" s="13">
        <v>86192</v>
      </c>
      <c r="D11" s="13">
        <v>93894</v>
      </c>
      <c r="E11" s="13">
        <v>22740</v>
      </c>
      <c r="F11" s="13">
        <v>73173</v>
      </c>
      <c r="G11" s="13">
        <v>109894</v>
      </c>
      <c r="H11" s="13">
        <v>12392</v>
      </c>
      <c r="I11" s="13">
        <v>72643</v>
      </c>
      <c r="J11" s="13">
        <v>71395</v>
      </c>
      <c r="K11" s="13">
        <v>130120</v>
      </c>
      <c r="L11" s="13">
        <v>94550</v>
      </c>
      <c r="M11" s="13">
        <v>39413</v>
      </c>
      <c r="N11" s="13">
        <v>20855</v>
      </c>
      <c r="O11" s="11">
        <f>SUM(B11:N11)</f>
        <v>959171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11796</v>
      </c>
      <c r="C12" s="13">
        <v>9924</v>
      </c>
      <c r="D12" s="13">
        <v>9123</v>
      </c>
      <c r="E12" s="13">
        <v>2882</v>
      </c>
      <c r="F12" s="13">
        <v>8293</v>
      </c>
      <c r="G12" s="13">
        <v>13514</v>
      </c>
      <c r="H12" s="13">
        <v>1810</v>
      </c>
      <c r="I12" s="13">
        <v>8850</v>
      </c>
      <c r="J12" s="13">
        <v>7818</v>
      </c>
      <c r="K12" s="13">
        <v>9981</v>
      </c>
      <c r="L12" s="13">
        <v>7313</v>
      </c>
      <c r="M12" s="13">
        <v>2494</v>
      </c>
      <c r="N12" s="13">
        <v>1022</v>
      </c>
      <c r="O12" s="11">
        <f>SUM(B12:N12)</f>
        <v>94820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120114</v>
      </c>
      <c r="C13" s="15">
        <f t="shared" si="2"/>
        <v>76268</v>
      </c>
      <c r="D13" s="15">
        <f t="shared" si="2"/>
        <v>84771</v>
      </c>
      <c r="E13" s="15">
        <f t="shared" si="2"/>
        <v>19858</v>
      </c>
      <c r="F13" s="15">
        <f t="shared" si="2"/>
        <v>64880</v>
      </c>
      <c r="G13" s="15">
        <f t="shared" si="2"/>
        <v>96380</v>
      </c>
      <c r="H13" s="15">
        <f t="shared" si="2"/>
        <v>10582</v>
      </c>
      <c r="I13" s="15">
        <f t="shared" si="2"/>
        <v>63793</v>
      </c>
      <c r="J13" s="15">
        <f t="shared" si="2"/>
        <v>63577</v>
      </c>
      <c r="K13" s="15">
        <f t="shared" si="2"/>
        <v>120139</v>
      </c>
      <c r="L13" s="15">
        <f t="shared" si="2"/>
        <v>87237</v>
      </c>
      <c r="M13" s="15">
        <f t="shared" si="2"/>
        <v>36919</v>
      </c>
      <c r="N13" s="15">
        <f t="shared" si="2"/>
        <v>19833</v>
      </c>
      <c r="O13" s="11">
        <f>SUM(B13:N13)</f>
        <v>864351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1.189084757885629</v>
      </c>
      <c r="C18" s="19">
        <v>1.253760861986295</v>
      </c>
      <c r="D18" s="19">
        <v>1.334388431399993</v>
      </c>
      <c r="E18" s="19">
        <v>0.889779796865308</v>
      </c>
      <c r="F18" s="19">
        <v>1.311937259986507</v>
      </c>
      <c r="G18" s="19">
        <v>1.42173690529802</v>
      </c>
      <c r="H18" s="19">
        <v>1.761897911203536</v>
      </c>
      <c r="I18" s="19">
        <v>1.165602992884226</v>
      </c>
      <c r="J18" s="19">
        <v>1.325522397024991</v>
      </c>
      <c r="K18" s="19">
        <v>1.171603571999629</v>
      </c>
      <c r="L18" s="19">
        <v>1.226318141514408</v>
      </c>
      <c r="M18" s="19">
        <v>1.222601423472255</v>
      </c>
      <c r="N18" s="19">
        <v>1.087186278057061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580478.7</v>
      </c>
      <c r="C20" s="24">
        <f t="shared" si="3"/>
        <v>405486.57999999996</v>
      </c>
      <c r="D20" s="24">
        <f t="shared" si="3"/>
        <v>403064.58999999997</v>
      </c>
      <c r="E20" s="24">
        <f t="shared" si="3"/>
        <v>114352.01000000001</v>
      </c>
      <c r="F20" s="24">
        <f t="shared" si="3"/>
        <v>353020.75999999995</v>
      </c>
      <c r="G20" s="24">
        <f t="shared" si="3"/>
        <v>491929.20999999996</v>
      </c>
      <c r="H20" s="24">
        <f t="shared" si="3"/>
        <v>92001.60999999999</v>
      </c>
      <c r="I20" s="24">
        <f t="shared" si="3"/>
        <v>347462.29999999993</v>
      </c>
      <c r="J20" s="24">
        <f t="shared" si="3"/>
        <v>349664.20999999996</v>
      </c>
      <c r="K20" s="24">
        <f t="shared" si="3"/>
        <v>534079.71</v>
      </c>
      <c r="L20" s="24">
        <f t="shared" si="3"/>
        <v>465834.16000000003</v>
      </c>
      <c r="M20" s="24">
        <f t="shared" si="3"/>
        <v>238909.03999999998</v>
      </c>
      <c r="N20" s="24">
        <f t="shared" si="3"/>
        <v>101017.55000000002</v>
      </c>
      <c r="O20" s="24">
        <f>O21+O22+O23+O24+O25+O26+O27+O28+O29</f>
        <v>4477300.430000001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407014.4</v>
      </c>
      <c r="C21" s="28">
        <f t="shared" si="4"/>
        <v>282776.8</v>
      </c>
      <c r="D21" s="28">
        <f t="shared" si="4"/>
        <v>262693.22</v>
      </c>
      <c r="E21" s="28">
        <f t="shared" si="4"/>
        <v>107909.56</v>
      </c>
      <c r="F21" s="28">
        <f t="shared" si="4"/>
        <v>237952.16</v>
      </c>
      <c r="G21" s="28">
        <f t="shared" si="4"/>
        <v>293343.45</v>
      </c>
      <c r="H21" s="28">
        <f t="shared" si="4"/>
        <v>45146.34</v>
      </c>
      <c r="I21" s="28">
        <f t="shared" si="4"/>
        <v>236907.69</v>
      </c>
      <c r="J21" s="28">
        <f t="shared" si="4"/>
        <v>230752.51</v>
      </c>
      <c r="K21" s="28">
        <f t="shared" si="4"/>
        <v>388008.44</v>
      </c>
      <c r="L21" s="28">
        <f t="shared" si="4"/>
        <v>319770.33</v>
      </c>
      <c r="M21" s="28">
        <f t="shared" si="4"/>
        <v>156196.81</v>
      </c>
      <c r="N21" s="28">
        <f t="shared" si="4"/>
        <v>75451.14</v>
      </c>
      <c r="O21" s="28">
        <f aca="true" t="shared" si="5" ref="O21:O29">SUM(B21:N21)</f>
        <v>3043922.85</v>
      </c>
    </row>
    <row r="22" spans="1:23" ht="18.75" customHeight="1">
      <c r="A22" s="26" t="s">
        <v>33</v>
      </c>
      <c r="B22" s="28">
        <f>IF(B18&lt;&gt;0,ROUND((B18-1)*B21,2),0)</f>
        <v>76960.22</v>
      </c>
      <c r="C22" s="28">
        <f aca="true" t="shared" si="6" ref="C22:N22">IF(C18&lt;&gt;0,ROUND((C18-1)*C21,2),0)</f>
        <v>71757.68</v>
      </c>
      <c r="D22" s="28">
        <f t="shared" si="6"/>
        <v>87841.57</v>
      </c>
      <c r="E22" s="28">
        <f t="shared" si="6"/>
        <v>-11893.81</v>
      </c>
      <c r="F22" s="28">
        <f t="shared" si="6"/>
        <v>74226.14</v>
      </c>
      <c r="G22" s="28">
        <f t="shared" si="6"/>
        <v>123713.76</v>
      </c>
      <c r="H22" s="28">
        <f t="shared" si="6"/>
        <v>34396.9</v>
      </c>
      <c r="I22" s="28">
        <f t="shared" si="6"/>
        <v>39232.62</v>
      </c>
      <c r="J22" s="28">
        <f t="shared" si="6"/>
        <v>75115.11</v>
      </c>
      <c r="K22" s="28">
        <f t="shared" si="6"/>
        <v>66583.63</v>
      </c>
      <c r="L22" s="28">
        <f t="shared" si="6"/>
        <v>72369.83</v>
      </c>
      <c r="M22" s="28">
        <f t="shared" si="6"/>
        <v>34769.63</v>
      </c>
      <c r="N22" s="28">
        <f t="shared" si="6"/>
        <v>6578.3</v>
      </c>
      <c r="O22" s="28">
        <f t="shared" si="5"/>
        <v>751651.5800000001</v>
      </c>
      <c r="W22" s="51"/>
    </row>
    <row r="23" spans="1:15" ht="18.75" customHeight="1">
      <c r="A23" s="26" t="s">
        <v>34</v>
      </c>
      <c r="B23" s="28">
        <v>30461.33</v>
      </c>
      <c r="C23" s="28">
        <v>21304.97</v>
      </c>
      <c r="D23" s="28">
        <v>19346.58</v>
      </c>
      <c r="E23" s="28">
        <v>7103.48</v>
      </c>
      <c r="F23" s="28">
        <v>18514.47</v>
      </c>
      <c r="G23" s="28">
        <v>28905.61</v>
      </c>
      <c r="H23" s="28">
        <v>4059.44</v>
      </c>
      <c r="I23" s="28">
        <v>24822.53</v>
      </c>
      <c r="J23" s="28">
        <v>20117.17</v>
      </c>
      <c r="K23" s="28">
        <v>34350.41</v>
      </c>
      <c r="L23" s="28">
        <v>29049.2</v>
      </c>
      <c r="M23" s="28">
        <v>16002.28</v>
      </c>
      <c r="N23" s="28">
        <v>8041.77</v>
      </c>
      <c r="O23" s="28">
        <f t="shared" si="5"/>
        <v>262079.24000000002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1404.67</v>
      </c>
      <c r="C26" s="28">
        <v>1026.83</v>
      </c>
      <c r="D26" s="28">
        <v>1000.87</v>
      </c>
      <c r="E26" s="28">
        <v>285.55</v>
      </c>
      <c r="F26" s="28">
        <v>879.72</v>
      </c>
      <c r="G26" s="28">
        <v>1214.31</v>
      </c>
      <c r="H26" s="28">
        <v>224.98</v>
      </c>
      <c r="I26" s="28">
        <v>824.92</v>
      </c>
      <c r="J26" s="28">
        <v>871.07</v>
      </c>
      <c r="K26" s="28">
        <v>1329.68</v>
      </c>
      <c r="L26" s="28">
        <v>1145.08</v>
      </c>
      <c r="M26" s="28">
        <v>565.33</v>
      </c>
      <c r="N26" s="28">
        <v>236.52</v>
      </c>
      <c r="O26" s="28">
        <f t="shared" si="5"/>
        <v>11009.53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690.19</v>
      </c>
      <c r="E27" s="28">
        <v>210.82</v>
      </c>
      <c r="F27" s="28">
        <v>694.56</v>
      </c>
      <c r="G27" s="28">
        <v>935.7</v>
      </c>
      <c r="H27" s="28">
        <v>173.27</v>
      </c>
      <c r="I27" s="28">
        <v>732.09</v>
      </c>
      <c r="J27" s="28">
        <v>700.31</v>
      </c>
      <c r="K27" s="28">
        <v>899.57</v>
      </c>
      <c r="L27" s="28">
        <v>798.51</v>
      </c>
      <c r="M27" s="28">
        <v>451.94</v>
      </c>
      <c r="N27" s="28">
        <v>236.81</v>
      </c>
      <c r="O27" s="28">
        <f t="shared" si="5"/>
        <v>8367.66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-37290.87</v>
      </c>
      <c r="C31" s="28">
        <f aca="true" t="shared" si="7" ref="C31:O31">+C32+C34+C47+C48+C49+C54-C55</f>
        <v>-36624.19</v>
      </c>
      <c r="D31" s="28">
        <f t="shared" si="7"/>
        <v>-26896.65</v>
      </c>
      <c r="E31" s="28">
        <f t="shared" si="7"/>
        <v>-6001.04</v>
      </c>
      <c r="F31" s="28">
        <f t="shared" si="7"/>
        <v>-22465.42</v>
      </c>
      <c r="G31" s="28">
        <f t="shared" si="7"/>
        <v>-31933.510000000002</v>
      </c>
      <c r="H31" s="28">
        <f t="shared" si="7"/>
        <v>-5039.42</v>
      </c>
      <c r="I31" s="28">
        <f t="shared" si="7"/>
        <v>-31026.68</v>
      </c>
      <c r="J31" s="28">
        <f t="shared" si="7"/>
        <v>-25836.100000000002</v>
      </c>
      <c r="K31" s="28">
        <f t="shared" si="7"/>
        <v>-435995.45999999996</v>
      </c>
      <c r="L31" s="28">
        <f t="shared" si="7"/>
        <v>-390846.58</v>
      </c>
      <c r="M31" s="28">
        <f t="shared" si="7"/>
        <v>-12379.19</v>
      </c>
      <c r="N31" s="28">
        <f t="shared" si="7"/>
        <v>-7211.1900000000005</v>
      </c>
      <c r="O31" s="28">
        <f t="shared" si="7"/>
        <v>-1069546.3</v>
      </c>
    </row>
    <row r="32" spans="1:15" ht="18.75" customHeight="1">
      <c r="A32" s="26" t="s">
        <v>38</v>
      </c>
      <c r="B32" s="29">
        <f>+B33</f>
        <v>-29480</v>
      </c>
      <c r="C32" s="29">
        <f>+C33</f>
        <v>-30914.4</v>
      </c>
      <c r="D32" s="29">
        <f aca="true" t="shared" si="8" ref="D32:O32">+D33</f>
        <v>-21331.2</v>
      </c>
      <c r="E32" s="29">
        <f t="shared" si="8"/>
        <v>-4413.2</v>
      </c>
      <c r="F32" s="29">
        <f t="shared" si="8"/>
        <v>-17573.6</v>
      </c>
      <c r="G32" s="29">
        <f t="shared" si="8"/>
        <v>-25181.2</v>
      </c>
      <c r="H32" s="29">
        <f t="shared" si="8"/>
        <v>-3788.4</v>
      </c>
      <c r="I32" s="29">
        <f t="shared" si="8"/>
        <v>-26439.6</v>
      </c>
      <c r="J32" s="29">
        <f t="shared" si="8"/>
        <v>-20992.4</v>
      </c>
      <c r="K32" s="29">
        <f t="shared" si="8"/>
        <v>-23601.6</v>
      </c>
      <c r="L32" s="29">
        <f t="shared" si="8"/>
        <v>-15479.2</v>
      </c>
      <c r="M32" s="29">
        <f t="shared" si="8"/>
        <v>-9235.6</v>
      </c>
      <c r="N32" s="29">
        <f t="shared" si="8"/>
        <v>-5896</v>
      </c>
      <c r="O32" s="29">
        <f t="shared" si="8"/>
        <v>-234326.40000000002</v>
      </c>
    </row>
    <row r="33" spans="1:26" ht="18.75" customHeight="1">
      <c r="A33" s="27" t="s">
        <v>39</v>
      </c>
      <c r="B33" s="16">
        <f>ROUND((-B9)*$G$3,2)</f>
        <v>-29480</v>
      </c>
      <c r="C33" s="16">
        <f aca="true" t="shared" si="9" ref="C33:N33">ROUND((-C9)*$G$3,2)</f>
        <v>-30914.4</v>
      </c>
      <c r="D33" s="16">
        <f t="shared" si="9"/>
        <v>-21331.2</v>
      </c>
      <c r="E33" s="16">
        <f t="shared" si="9"/>
        <v>-4413.2</v>
      </c>
      <c r="F33" s="16">
        <f t="shared" si="9"/>
        <v>-17573.6</v>
      </c>
      <c r="G33" s="16">
        <f t="shared" si="9"/>
        <v>-25181.2</v>
      </c>
      <c r="H33" s="16">
        <f t="shared" si="9"/>
        <v>-3788.4</v>
      </c>
      <c r="I33" s="16">
        <f t="shared" si="9"/>
        <v>-26439.6</v>
      </c>
      <c r="J33" s="16">
        <f t="shared" si="9"/>
        <v>-20992.4</v>
      </c>
      <c r="K33" s="16">
        <f t="shared" si="9"/>
        <v>-23601.6</v>
      </c>
      <c r="L33" s="16">
        <f t="shared" si="9"/>
        <v>-15479.2</v>
      </c>
      <c r="M33" s="16">
        <f t="shared" si="9"/>
        <v>-9235.6</v>
      </c>
      <c r="N33" s="16">
        <f t="shared" si="9"/>
        <v>-5896</v>
      </c>
      <c r="O33" s="30">
        <f aca="true" t="shared" si="10" ref="O33:O55">SUM(B33:N33)</f>
        <v>-234326.40000000002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-7810.87</v>
      </c>
      <c r="C34" s="29">
        <f aca="true" t="shared" si="11" ref="C34:O34">SUM(C35:C45)</f>
        <v>-5709.79</v>
      </c>
      <c r="D34" s="29">
        <f t="shared" si="11"/>
        <v>-5565.45</v>
      </c>
      <c r="E34" s="29">
        <f t="shared" si="11"/>
        <v>-1587.84</v>
      </c>
      <c r="F34" s="29">
        <f t="shared" si="11"/>
        <v>-4891.82</v>
      </c>
      <c r="G34" s="29">
        <f t="shared" si="11"/>
        <v>-6752.31</v>
      </c>
      <c r="H34" s="29">
        <f t="shared" si="11"/>
        <v>-1251.02</v>
      </c>
      <c r="I34" s="29">
        <f t="shared" si="11"/>
        <v>-4587.08</v>
      </c>
      <c r="J34" s="29">
        <f t="shared" si="11"/>
        <v>-4843.7</v>
      </c>
      <c r="K34" s="29">
        <f t="shared" si="11"/>
        <v>-412393.86</v>
      </c>
      <c r="L34" s="29">
        <f t="shared" si="11"/>
        <v>-375367.38</v>
      </c>
      <c r="M34" s="29">
        <f t="shared" si="11"/>
        <v>-3143.59</v>
      </c>
      <c r="N34" s="29">
        <f t="shared" si="11"/>
        <v>-1315.19</v>
      </c>
      <c r="O34" s="29">
        <f t="shared" si="11"/>
        <v>-835219.9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-7810.87</v>
      </c>
      <c r="C43" s="31">
        <v>-5709.79</v>
      </c>
      <c r="D43" s="31">
        <v>-5565.45</v>
      </c>
      <c r="E43" s="31">
        <v>-1587.84</v>
      </c>
      <c r="F43" s="31">
        <v>-4891.82</v>
      </c>
      <c r="G43" s="31">
        <v>-6752.31</v>
      </c>
      <c r="H43" s="31">
        <v>-1251.02</v>
      </c>
      <c r="I43" s="31">
        <v>-4587.08</v>
      </c>
      <c r="J43" s="31">
        <v>-4843.7</v>
      </c>
      <c r="K43" s="31">
        <v>-7393.86</v>
      </c>
      <c r="L43" s="31">
        <v>-6367.38</v>
      </c>
      <c r="M43" s="31">
        <v>-3143.59</v>
      </c>
      <c r="N43" s="31">
        <v>-1315.19</v>
      </c>
      <c r="O43" s="31">
        <f>SUM(B43:N43)</f>
        <v>-61219.899999999994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543187.83</v>
      </c>
      <c r="C53" s="34">
        <f aca="true" t="shared" si="13" ref="C53:N53">+C20+C31</f>
        <v>368862.38999999996</v>
      </c>
      <c r="D53" s="34">
        <f t="shared" si="13"/>
        <v>376167.93999999994</v>
      </c>
      <c r="E53" s="34">
        <f t="shared" si="13"/>
        <v>108350.97000000002</v>
      </c>
      <c r="F53" s="34">
        <f t="shared" si="13"/>
        <v>330555.33999999997</v>
      </c>
      <c r="G53" s="34">
        <f t="shared" si="13"/>
        <v>459995.69999999995</v>
      </c>
      <c r="H53" s="34">
        <f t="shared" si="13"/>
        <v>86962.18999999999</v>
      </c>
      <c r="I53" s="34">
        <f t="shared" si="13"/>
        <v>316435.61999999994</v>
      </c>
      <c r="J53" s="34">
        <f t="shared" si="13"/>
        <v>323828.11</v>
      </c>
      <c r="K53" s="34">
        <f t="shared" si="13"/>
        <v>98084.25</v>
      </c>
      <c r="L53" s="34">
        <f t="shared" si="13"/>
        <v>74987.58000000002</v>
      </c>
      <c r="M53" s="34">
        <f t="shared" si="13"/>
        <v>226529.84999999998</v>
      </c>
      <c r="N53" s="34">
        <f t="shared" si="13"/>
        <v>93806.36000000002</v>
      </c>
      <c r="O53" s="34">
        <f>SUM(B53:N53)</f>
        <v>3407754.13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543187.83</v>
      </c>
      <c r="C59" s="42">
        <f t="shared" si="14"/>
        <v>368862.39</v>
      </c>
      <c r="D59" s="42">
        <f t="shared" si="14"/>
        <v>376167.94</v>
      </c>
      <c r="E59" s="42">
        <f t="shared" si="14"/>
        <v>108350.97</v>
      </c>
      <c r="F59" s="42">
        <f t="shared" si="14"/>
        <v>330555.35</v>
      </c>
      <c r="G59" s="42">
        <f t="shared" si="14"/>
        <v>459995.7</v>
      </c>
      <c r="H59" s="42">
        <f t="shared" si="14"/>
        <v>86962.2</v>
      </c>
      <c r="I59" s="42">
        <f t="shared" si="14"/>
        <v>316435.62</v>
      </c>
      <c r="J59" s="42">
        <f t="shared" si="14"/>
        <v>323828.11</v>
      </c>
      <c r="K59" s="42">
        <f t="shared" si="14"/>
        <v>98084.25</v>
      </c>
      <c r="L59" s="42">
        <f t="shared" si="14"/>
        <v>74987.57</v>
      </c>
      <c r="M59" s="42">
        <f t="shared" si="14"/>
        <v>226529.86</v>
      </c>
      <c r="N59" s="42">
        <f t="shared" si="14"/>
        <v>93806.36</v>
      </c>
      <c r="O59" s="34">
        <f t="shared" si="14"/>
        <v>3407754.1499999994</v>
      </c>
      <c r="Q59"/>
    </row>
    <row r="60" spans="1:18" ht="18.75" customHeight="1">
      <c r="A60" s="26" t="s">
        <v>54</v>
      </c>
      <c r="B60" s="42">
        <v>453660.93</v>
      </c>
      <c r="C60" s="42">
        <v>272199.23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725860.1599999999</v>
      </c>
      <c r="P60"/>
      <c r="Q60"/>
      <c r="R60" s="41"/>
    </row>
    <row r="61" spans="1:16" ht="18.75" customHeight="1">
      <c r="A61" s="26" t="s">
        <v>55</v>
      </c>
      <c r="B61" s="42">
        <v>89526.9</v>
      </c>
      <c r="C61" s="42">
        <v>96663.16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186190.06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376167.94</v>
      </c>
      <c r="E62" s="43">
        <v>0</v>
      </c>
      <c r="F62" s="43">
        <v>0</v>
      </c>
      <c r="G62" s="43">
        <v>0</v>
      </c>
      <c r="H62" s="42">
        <v>86962.2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463130.14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108350.97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108350.97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330555.35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330555.35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459995.7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459995.7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316435.62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316435.62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323828.11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323828.11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98084.25</v>
      </c>
      <c r="L68" s="29">
        <v>74987.57</v>
      </c>
      <c r="M68" s="43">
        <v>0</v>
      </c>
      <c r="N68" s="43">
        <v>0</v>
      </c>
      <c r="O68" s="34">
        <f t="shared" si="15"/>
        <v>173071.82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226529.86</v>
      </c>
      <c r="N69" s="43">
        <v>0</v>
      </c>
      <c r="O69" s="34">
        <f t="shared" si="15"/>
        <v>226529.86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93806.36</v>
      </c>
      <c r="O70" s="46">
        <f t="shared" si="15"/>
        <v>93806.36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2023-02-16T17:42:39Z</dcterms:modified>
  <cp:category/>
  <cp:version/>
  <cp:contentType/>
  <cp:contentStatus/>
</cp:coreProperties>
</file>