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<sst xmlns="http://schemas.openxmlformats.org/spreadsheetml/2006/main" count="88" uniqueCount="85">
  <si>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</si>
  <si>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</si>
  <si>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</si>
  <si>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</si>
  <si>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</si>
  <si>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</si>
  <si>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</si>
  <si>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</si>
  <si>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</si>
  <si>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</si>
  <si>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</si>
  <si>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</si>
  <si>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</si>
  <si>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</si>
  <si>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</si>
  <si>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</si>
  <si>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</si>
  <si>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</si>
  <si>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</si>
  <si>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</si>
  <si>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</si>
  <si>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</si>
  <si>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</si>
  <si>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</si>
  <si>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</si>
  <si>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</si>
  <si>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</si>
  <si>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</si>
  <si>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</si>
  <si>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</si>
  <si>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</si>
  <si>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</si>
  <si>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</si>
  <si>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</si>
  <si>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</si>
  <si>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</si>
  <si>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</si>
  <si>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</si>
  <si>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</si>
  <si>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</si>
  <si>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</si>
  <si>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</si>
  <si>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</si>
  <si>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</si>
  <si>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</si>
  <si>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</si>
  <si>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</si>
  <si>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</si>
  <si>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</si>
  <si>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</si>
  <si>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</si>
  <si>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</si>
  <si>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</si>
  <si>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</si>
  <si>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</si>
  <si>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</si>
  <si>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</si>
  <si>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</si>
  <si>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</si>
  <si>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</si>
  <si>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</si>
  <si>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</si>
  <si>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</si>
  <si>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</si>
  <si>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</si>
  <si>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</si>
  <si>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</si>
  <si>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</si>
  <si>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</si>
  <si>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</si>
  <si>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</si>
  <si>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</si>
  <si>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</si>
  <si>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</si>
  <si>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</si>
  <si>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</si>
  <si>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</si>
  <si>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</si>
  <si>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</si>
  <si>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</si>
  <si>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</si>
  <si>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</si>
  <si>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</si>
  <si>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</si>
  <si>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11/02/23 - VENCIMENTO 17/02/23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</si>
</sst>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250834</v>
      </c>
      <c r="C7" s="9">
        <f t="shared" si="0"/>
        <v>169967</v>
      </c>
      <c r="D7" s="9">
        <f t="shared" si="0"/>
        <v>182036</v>
      </c>
      <c r="E7" s="9">
        <f t="shared" si="0"/>
        <v>44217</v>
      </c>
      <c r="F7" s="9">
        <f t="shared" si="0"/>
        <v>135735</v>
      </c>
      <c r="G7" s="9">
        <f t="shared" si="0"/>
        <v>214882</v>
      </c>
      <c r="H7" s="9">
        <f t="shared" si="0"/>
        <v>27441</v>
      </c>
      <c r="I7" s="9">
        <f t="shared" si="0"/>
        <v>176750</v>
      </c>
      <c r="J7" s="9">
        <f t="shared" si="0"/>
        <v>143106</v>
      </c>
      <c r="K7" s="9">
        <f t="shared" si="0"/>
        <v>228243</v>
      </c>
      <c r="L7" s="9">
        <f t="shared" si="0"/>
        <v>174246</v>
      </c>
      <c r="M7" s="9">
        <f t="shared" si="0"/>
        <v>75322</v>
      </c>
      <c r="N7" s="9">
        <f t="shared" si="0"/>
        <v>47247</v>
      </c>
      <c r="O7" s="9">
        <f t="shared" si="0"/>
        <v>1870026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10386</v>
      </c>
      <c r="C8" s="11">
        <f t="shared" si="1"/>
        <v>10869</v>
      </c>
      <c r="D8" s="11">
        <f t="shared" si="1"/>
        <v>7798</v>
      </c>
      <c r="E8" s="11">
        <f t="shared" si="1"/>
        <v>1711</v>
      </c>
      <c r="F8" s="11">
        <f t="shared" si="1"/>
        <v>5897</v>
      </c>
      <c r="G8" s="11">
        <f t="shared" si="1"/>
        <v>8547</v>
      </c>
      <c r="H8" s="11">
        <f t="shared" si="1"/>
        <v>1587</v>
      </c>
      <c r="I8" s="11">
        <f t="shared" si="1"/>
        <v>11928</v>
      </c>
      <c r="J8" s="11">
        <f t="shared" si="1"/>
        <v>8009</v>
      </c>
      <c r="K8" s="11">
        <f t="shared" si="1"/>
        <v>7241</v>
      </c>
      <c r="L8" s="11">
        <f t="shared" si="1"/>
        <v>5610</v>
      </c>
      <c r="M8" s="11">
        <f t="shared" si="1"/>
        <v>3525</v>
      </c>
      <c r="N8" s="11">
        <f t="shared" si="1"/>
        <v>2925</v>
      </c>
      <c r="O8" s="11">
        <f t="shared" si="1"/>
        <v>86033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10386</v>
      </c>
      <c r="C9" s="11">
        <v>10869</v>
      </c>
      <c r="D9" s="11">
        <v>7798</v>
      </c>
      <c r="E9" s="11">
        <v>1711</v>
      </c>
      <c r="F9" s="11">
        <v>5897</v>
      </c>
      <c r="G9" s="11">
        <v>8547</v>
      </c>
      <c r="H9" s="11">
        <v>1587</v>
      </c>
      <c r="I9" s="11">
        <v>11928</v>
      </c>
      <c r="J9" s="11">
        <v>8009</v>
      </c>
      <c r="K9" s="11">
        <v>7228</v>
      </c>
      <c r="L9" s="11">
        <v>5610</v>
      </c>
      <c r="M9" s="11">
        <v>3522</v>
      </c>
      <c r="N9" s="11">
        <v>2914</v>
      </c>
      <c r="O9" s="11">
        <f>SUM(B9:N9)</f>
        <v>86006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13</v>
      </c>
      <c r="L10" s="13">
        <v>0</v>
      </c>
      <c r="M10" s="13">
        <v>3</v>
      </c>
      <c r="N10" s="13">
        <v>11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240448</v>
      </c>
      <c r="C11" s="13">
        <v>159098</v>
      </c>
      <c r="D11" s="13">
        <v>174238</v>
      </c>
      <c r="E11" s="13">
        <v>42506</v>
      </c>
      <c r="F11" s="13">
        <v>129838</v>
      </c>
      <c r="G11" s="13">
        <v>206335</v>
      </c>
      <c r="H11" s="13">
        <v>25854</v>
      </c>
      <c r="I11" s="13">
        <v>164822</v>
      </c>
      <c r="J11" s="13">
        <v>135097</v>
      </c>
      <c r="K11" s="13">
        <v>221002</v>
      </c>
      <c r="L11" s="13">
        <v>168636</v>
      </c>
      <c r="M11" s="13">
        <v>71797</v>
      </c>
      <c r="N11" s="13">
        <v>44322</v>
      </c>
      <c r="O11" s="11">
        <f>SUM(B11:N11)</f>
        <v>1783993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18084</v>
      </c>
      <c r="C12" s="13">
        <v>15418</v>
      </c>
      <c r="D12" s="13">
        <v>13972</v>
      </c>
      <c r="E12" s="13">
        <v>4789</v>
      </c>
      <c r="F12" s="13">
        <v>12749</v>
      </c>
      <c r="G12" s="13">
        <v>22300</v>
      </c>
      <c r="H12" s="13">
        <v>2986</v>
      </c>
      <c r="I12" s="13">
        <v>16944</v>
      </c>
      <c r="J12" s="13">
        <v>12099</v>
      </c>
      <c r="K12" s="13">
        <v>15816</v>
      </c>
      <c r="L12" s="13">
        <v>11317</v>
      </c>
      <c r="M12" s="13">
        <v>3927</v>
      </c>
      <c r="N12" s="13">
        <v>2004</v>
      </c>
      <c r="O12" s="11">
        <f>SUM(B12:N12)</f>
        <v>152405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222364</v>
      </c>
      <c r="C13" s="15">
        <f t="shared" si="2"/>
        <v>143680</v>
      </c>
      <c r="D13" s="15">
        <f t="shared" si="2"/>
        <v>160266</v>
      </c>
      <c r="E13" s="15">
        <f t="shared" si="2"/>
        <v>37717</v>
      </c>
      <c r="F13" s="15">
        <f t="shared" si="2"/>
        <v>117089</v>
      </c>
      <c r="G13" s="15">
        <f t="shared" si="2"/>
        <v>184035</v>
      </c>
      <c r="H13" s="15">
        <f t="shared" si="2"/>
        <v>22868</v>
      </c>
      <c r="I13" s="15">
        <f t="shared" si="2"/>
        <v>147878</v>
      </c>
      <c r="J13" s="15">
        <f t="shared" si="2"/>
        <v>122998</v>
      </c>
      <c r="K13" s="15">
        <f t="shared" si="2"/>
        <v>205186</v>
      </c>
      <c r="L13" s="15">
        <f t="shared" si="2"/>
        <v>157319</v>
      </c>
      <c r="M13" s="15">
        <f t="shared" si="2"/>
        <v>67870</v>
      </c>
      <c r="N13" s="15">
        <f t="shared" si="2"/>
        <v>42318</v>
      </c>
      <c r="O13" s="11">
        <f>SUM(B13:N13)</f>
        <v>1631588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1.185795781795633</v>
      </c>
      <c r="C18" s="19">
        <v>1.247379836296507</v>
      </c>
      <c r="D18" s="19">
        <v>1.327095248110587</v>
      </c>
      <c r="E18" s="19">
        <v>0.885554312471145</v>
      </c>
      <c r="F18" s="19">
        <v>1.324196764646478</v>
      </c>
      <c r="G18" s="19">
        <v>1.421869188094987</v>
      </c>
      <c r="H18" s="19">
        <v>1.733435972369407</v>
      </c>
      <c r="I18" s="19">
        <v>1.164806459507997</v>
      </c>
      <c r="J18" s="19">
        <v>1.350613086200746</v>
      </c>
      <c r="K18" s="19">
        <v>1.170066355257116</v>
      </c>
      <c r="L18" s="19">
        <v>1.231578501834426</v>
      </c>
      <c r="M18" s="19">
        <v>1.232225429161962</v>
      </c>
      <c r="N18" s="19">
        <v>1.096149934340626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988156.7499999999</v>
      </c>
      <c r="C20" s="24">
        <f t="shared" si="3"/>
        <v>706472.96</v>
      </c>
      <c r="D20" s="24">
        <f t="shared" si="3"/>
        <v>702863.9099999999</v>
      </c>
      <c r="E20" s="24">
        <f t="shared" si="3"/>
        <v>198615.31</v>
      </c>
      <c r="F20" s="24">
        <f t="shared" si="3"/>
        <v>603076.9900000001</v>
      </c>
      <c r="G20" s="24">
        <f t="shared" si="3"/>
        <v>862338.0799999998</v>
      </c>
      <c r="H20" s="24">
        <f t="shared" si="3"/>
        <v>175847.6</v>
      </c>
      <c r="I20" s="24">
        <f t="shared" si="3"/>
        <v>702350.85</v>
      </c>
      <c r="J20" s="24">
        <f t="shared" si="3"/>
        <v>642054.98</v>
      </c>
      <c r="K20" s="24">
        <f t="shared" si="3"/>
        <v>853270.5599999998</v>
      </c>
      <c r="L20" s="24">
        <f t="shared" si="3"/>
        <v>784378.9299999999</v>
      </c>
      <c r="M20" s="24">
        <f t="shared" si="3"/>
        <v>401536.56</v>
      </c>
      <c r="N20" s="24">
        <f t="shared" si="3"/>
        <v>198418.24</v>
      </c>
      <c r="O20" s="24">
        <f>O21+O22+O23+O24+O25+O26+O27+O28+O29</f>
        <v>7819381.719999999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736548.96</v>
      </c>
      <c r="C21" s="28">
        <f t="shared" si="4"/>
        <v>515594.89</v>
      </c>
      <c r="D21" s="28">
        <f t="shared" si="4"/>
        <v>484288.57</v>
      </c>
      <c r="E21" s="28">
        <f t="shared" si="4"/>
        <v>200961.84</v>
      </c>
      <c r="F21" s="28">
        <f t="shared" si="4"/>
        <v>418552.45</v>
      </c>
      <c r="G21" s="28">
        <f t="shared" si="4"/>
        <v>545198.61</v>
      </c>
      <c r="H21" s="28">
        <f t="shared" si="4"/>
        <v>93477.77</v>
      </c>
      <c r="I21" s="28">
        <f t="shared" si="4"/>
        <v>532388.68</v>
      </c>
      <c r="J21" s="28">
        <f t="shared" si="4"/>
        <v>433553.94</v>
      </c>
      <c r="K21" s="28">
        <f t="shared" si="4"/>
        <v>653619.48</v>
      </c>
      <c r="L21" s="28">
        <f t="shared" si="4"/>
        <v>568163.93</v>
      </c>
      <c r="M21" s="28">
        <f t="shared" si="4"/>
        <v>283406.56</v>
      </c>
      <c r="N21" s="28">
        <f t="shared" si="4"/>
        <v>160578.38</v>
      </c>
      <c r="O21" s="28">
        <f aca="true" t="shared" si="5" ref="O21:O29">SUM(B21:N21)</f>
        <v>5626334.06</v>
      </c>
    </row>
    <row r="22" spans="1:23" ht="18.75" customHeight="1">
      <c r="A22" s="26" t="s">
        <v>33</v>
      </c>
      <c r="B22" s="28">
        <f>IF(B18&lt;&gt;0,ROUND((B18-1)*B21,2),0)</f>
        <v>136847.69</v>
      </c>
      <c r="C22" s="28">
        <f aca="true" t="shared" si="6" ref="C22:N22">IF(C18&lt;&gt;0,ROUND((C18-1)*C21,2),0)</f>
        <v>127547.78</v>
      </c>
      <c r="D22" s="28">
        <f t="shared" si="6"/>
        <v>158408.49</v>
      </c>
      <c r="E22" s="28">
        <f t="shared" si="6"/>
        <v>-22999.22</v>
      </c>
      <c r="F22" s="28">
        <f t="shared" si="6"/>
        <v>135693.35</v>
      </c>
      <c r="G22" s="28">
        <f t="shared" si="6"/>
        <v>230002.49</v>
      </c>
      <c r="H22" s="28">
        <f t="shared" si="6"/>
        <v>68559.96</v>
      </c>
      <c r="I22" s="28">
        <f t="shared" si="6"/>
        <v>87741.09</v>
      </c>
      <c r="J22" s="28">
        <f t="shared" si="6"/>
        <v>152009.68</v>
      </c>
      <c r="K22" s="28">
        <f t="shared" si="6"/>
        <v>111158.68</v>
      </c>
      <c r="L22" s="28">
        <f t="shared" si="6"/>
        <v>131574.55</v>
      </c>
      <c r="M22" s="28">
        <f t="shared" si="6"/>
        <v>65814.21</v>
      </c>
      <c r="N22" s="28">
        <f t="shared" si="6"/>
        <v>15439.6</v>
      </c>
      <c r="O22" s="28">
        <f t="shared" si="5"/>
        <v>1397798.3499999999</v>
      </c>
      <c r="W22" s="51"/>
    </row>
    <row r="23" spans="1:15" ht="18.75" customHeight="1">
      <c r="A23" s="26" t="s">
        <v>34</v>
      </c>
      <c r="B23" s="28">
        <v>48760.61</v>
      </c>
      <c r="C23" s="28">
        <v>33709.12</v>
      </c>
      <c r="D23" s="28">
        <v>27000.94</v>
      </c>
      <c r="E23" s="28">
        <v>9425.68</v>
      </c>
      <c r="F23" s="28">
        <v>26537.81</v>
      </c>
      <c r="G23" s="28">
        <v>41182.13</v>
      </c>
      <c r="H23" s="28">
        <v>5390.75</v>
      </c>
      <c r="I23" s="28">
        <v>35577.4</v>
      </c>
      <c r="J23" s="28">
        <v>32780.21</v>
      </c>
      <c r="K23" s="28">
        <v>43493.62</v>
      </c>
      <c r="L23" s="28">
        <v>40050.45</v>
      </c>
      <c r="M23" s="28">
        <v>20395.66</v>
      </c>
      <c r="N23" s="28">
        <v>11404.89</v>
      </c>
      <c r="O23" s="28">
        <f t="shared" si="5"/>
        <v>375709.27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1361.41</v>
      </c>
      <c r="C26" s="28">
        <v>1000.87</v>
      </c>
      <c r="D26" s="28">
        <v>983.56</v>
      </c>
      <c r="E26" s="28">
        <v>279.78</v>
      </c>
      <c r="F26" s="28">
        <v>845.11</v>
      </c>
      <c r="G26" s="28">
        <v>1202.77</v>
      </c>
      <c r="H26" s="28">
        <v>245.17</v>
      </c>
      <c r="I26" s="28">
        <v>969.14</v>
      </c>
      <c r="J26" s="28">
        <v>902.8</v>
      </c>
      <c r="K26" s="28">
        <v>1191.23</v>
      </c>
      <c r="L26" s="28">
        <v>1090.28</v>
      </c>
      <c r="M26" s="28">
        <v>545.14</v>
      </c>
      <c r="N26" s="28">
        <v>285.55</v>
      </c>
      <c r="O26" s="28">
        <f t="shared" si="5"/>
        <v>10902.81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690.19</v>
      </c>
      <c r="E27" s="28">
        <v>210.82</v>
      </c>
      <c r="F27" s="28">
        <v>694.56</v>
      </c>
      <c r="G27" s="28">
        <v>935.7</v>
      </c>
      <c r="H27" s="28">
        <v>173.27</v>
      </c>
      <c r="I27" s="28">
        <v>732.09</v>
      </c>
      <c r="J27" s="28">
        <v>700.31</v>
      </c>
      <c r="K27" s="28">
        <v>899.57</v>
      </c>
      <c r="L27" s="28">
        <v>798.51</v>
      </c>
      <c r="M27" s="28">
        <v>451.94</v>
      </c>
      <c r="N27" s="28">
        <v>236.81</v>
      </c>
      <c r="O27" s="28">
        <f t="shared" si="5"/>
        <v>8367.66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-53268.69</v>
      </c>
      <c r="C31" s="28">
        <f aca="true" t="shared" si="7" ref="C31:O31">+C32+C34+C47+C48+C49+C54-C55</f>
        <v>-53389.049999999996</v>
      </c>
      <c r="D31" s="28">
        <f t="shared" si="7"/>
        <v>-39780.409999999996</v>
      </c>
      <c r="E31" s="28">
        <f t="shared" si="7"/>
        <v>-9084.16</v>
      </c>
      <c r="F31" s="28">
        <f t="shared" si="7"/>
        <v>-30646.15</v>
      </c>
      <c r="G31" s="28">
        <f t="shared" si="7"/>
        <v>-44294.96000000001</v>
      </c>
      <c r="H31" s="28">
        <f t="shared" si="7"/>
        <v>-8346.09</v>
      </c>
      <c r="I31" s="28">
        <f t="shared" si="7"/>
        <v>-57872.22</v>
      </c>
      <c r="J31" s="28">
        <f t="shared" si="7"/>
        <v>-40259.729999999996</v>
      </c>
      <c r="K31" s="28">
        <f t="shared" si="7"/>
        <v>-758427.2</v>
      </c>
      <c r="L31" s="28">
        <f t="shared" si="7"/>
        <v>-696746.65</v>
      </c>
      <c r="M31" s="28">
        <f t="shared" si="7"/>
        <v>-18528.12</v>
      </c>
      <c r="N31" s="28">
        <f t="shared" si="7"/>
        <v>-14409.44</v>
      </c>
      <c r="O31" s="28">
        <f t="shared" si="7"/>
        <v>-1825052.8699999999</v>
      </c>
    </row>
    <row r="32" spans="1:15" ht="18.75" customHeight="1">
      <c r="A32" s="26" t="s">
        <v>38</v>
      </c>
      <c r="B32" s="29">
        <f>+B33</f>
        <v>-45698.4</v>
      </c>
      <c r="C32" s="29">
        <f>+C33</f>
        <v>-47823.6</v>
      </c>
      <c r="D32" s="29">
        <f aca="true" t="shared" si="8" ref="D32:O32">+D33</f>
        <v>-34311.2</v>
      </c>
      <c r="E32" s="29">
        <f t="shared" si="8"/>
        <v>-7528.4</v>
      </c>
      <c r="F32" s="29">
        <f t="shared" si="8"/>
        <v>-25946.8</v>
      </c>
      <c r="G32" s="29">
        <f t="shared" si="8"/>
        <v>-37606.8</v>
      </c>
      <c r="H32" s="29">
        <f t="shared" si="8"/>
        <v>-6982.8</v>
      </c>
      <c r="I32" s="29">
        <f t="shared" si="8"/>
        <v>-52483.2</v>
      </c>
      <c r="J32" s="29">
        <f t="shared" si="8"/>
        <v>-35239.6</v>
      </c>
      <c r="K32" s="29">
        <f t="shared" si="8"/>
        <v>-31803.2</v>
      </c>
      <c r="L32" s="29">
        <f t="shared" si="8"/>
        <v>-24684</v>
      </c>
      <c r="M32" s="29">
        <f t="shared" si="8"/>
        <v>-15496.8</v>
      </c>
      <c r="N32" s="29">
        <f t="shared" si="8"/>
        <v>-12821.6</v>
      </c>
      <c r="O32" s="29">
        <f t="shared" si="8"/>
        <v>-378426.39999999997</v>
      </c>
    </row>
    <row r="33" spans="1:26" ht="18.75" customHeight="1">
      <c r="A33" s="27" t="s">
        <v>39</v>
      </c>
      <c r="B33" s="16">
        <f>ROUND((-B9)*$G$3,2)</f>
        <v>-45698.4</v>
      </c>
      <c r="C33" s="16">
        <f aca="true" t="shared" si="9" ref="C33:N33">ROUND((-C9)*$G$3,2)</f>
        <v>-47823.6</v>
      </c>
      <c r="D33" s="16">
        <f t="shared" si="9"/>
        <v>-34311.2</v>
      </c>
      <c r="E33" s="16">
        <f t="shared" si="9"/>
        <v>-7528.4</v>
      </c>
      <c r="F33" s="16">
        <f t="shared" si="9"/>
        <v>-25946.8</v>
      </c>
      <c r="G33" s="16">
        <f t="shared" si="9"/>
        <v>-37606.8</v>
      </c>
      <c r="H33" s="16">
        <f t="shared" si="9"/>
        <v>-6982.8</v>
      </c>
      <c r="I33" s="16">
        <f t="shared" si="9"/>
        <v>-52483.2</v>
      </c>
      <c r="J33" s="16">
        <f t="shared" si="9"/>
        <v>-35239.6</v>
      </c>
      <c r="K33" s="16">
        <f t="shared" si="9"/>
        <v>-31803.2</v>
      </c>
      <c r="L33" s="16">
        <f t="shared" si="9"/>
        <v>-24684</v>
      </c>
      <c r="M33" s="16">
        <f t="shared" si="9"/>
        <v>-15496.8</v>
      </c>
      <c r="N33" s="16">
        <f t="shared" si="9"/>
        <v>-12821.6</v>
      </c>
      <c r="O33" s="30">
        <f aca="true" t="shared" si="10" ref="O33:O55">SUM(B33:N33)</f>
        <v>-378426.39999999997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-7570.29</v>
      </c>
      <c r="C34" s="29">
        <f aca="true" t="shared" si="11" ref="C34:O34">SUM(C35:C45)</f>
        <v>-5565.45</v>
      </c>
      <c r="D34" s="29">
        <f t="shared" si="11"/>
        <v>-5469.21</v>
      </c>
      <c r="E34" s="29">
        <f t="shared" si="11"/>
        <v>-1555.76</v>
      </c>
      <c r="F34" s="29">
        <f t="shared" si="11"/>
        <v>-4699.35</v>
      </c>
      <c r="G34" s="29">
        <f t="shared" si="11"/>
        <v>-6688.16</v>
      </c>
      <c r="H34" s="29">
        <f t="shared" si="11"/>
        <v>-1363.29</v>
      </c>
      <c r="I34" s="29">
        <f t="shared" si="11"/>
        <v>-5389.02</v>
      </c>
      <c r="J34" s="29">
        <f t="shared" si="11"/>
        <v>-5020.13</v>
      </c>
      <c r="K34" s="29">
        <f t="shared" si="11"/>
        <v>-726624</v>
      </c>
      <c r="L34" s="29">
        <f t="shared" si="11"/>
        <v>-672062.65</v>
      </c>
      <c r="M34" s="29">
        <f t="shared" si="11"/>
        <v>-3031.32</v>
      </c>
      <c r="N34" s="29">
        <f t="shared" si="11"/>
        <v>-1587.84</v>
      </c>
      <c r="O34" s="29">
        <f t="shared" si="11"/>
        <v>-1446626.47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-7570.29</v>
      </c>
      <c r="C43" s="31">
        <v>-5565.45</v>
      </c>
      <c r="D43" s="31">
        <v>-5469.21</v>
      </c>
      <c r="E43" s="31">
        <v>-1555.76</v>
      </c>
      <c r="F43" s="31">
        <v>-4699.35</v>
      </c>
      <c r="G43" s="31">
        <v>-6688.16</v>
      </c>
      <c r="H43" s="31">
        <v>-1363.29</v>
      </c>
      <c r="I43" s="31">
        <v>-5389.02</v>
      </c>
      <c r="J43" s="31">
        <v>-5020.13</v>
      </c>
      <c r="K43" s="31">
        <v>-6624</v>
      </c>
      <c r="L43" s="31">
        <v>-6062.65</v>
      </c>
      <c r="M43" s="31">
        <v>-3031.32</v>
      </c>
      <c r="N43" s="31">
        <v>-1587.84</v>
      </c>
      <c r="O43" s="31">
        <f>SUM(B43:N43)</f>
        <v>-60626.469999999994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934888.0599999998</v>
      </c>
      <c r="C53" s="34">
        <f aca="true" t="shared" si="13" ref="C53:N53">+C20+C31</f>
        <v>653083.9099999999</v>
      </c>
      <c r="D53" s="34">
        <f t="shared" si="13"/>
        <v>663083.4999999999</v>
      </c>
      <c r="E53" s="34">
        <f t="shared" si="13"/>
        <v>189531.15</v>
      </c>
      <c r="F53" s="34">
        <f t="shared" si="13"/>
        <v>572430.8400000001</v>
      </c>
      <c r="G53" s="34">
        <f t="shared" si="13"/>
        <v>818043.1199999999</v>
      </c>
      <c r="H53" s="34">
        <f t="shared" si="13"/>
        <v>167501.51</v>
      </c>
      <c r="I53" s="34">
        <f t="shared" si="13"/>
        <v>644478.63</v>
      </c>
      <c r="J53" s="34">
        <f t="shared" si="13"/>
        <v>601795.25</v>
      </c>
      <c r="K53" s="34">
        <f t="shared" si="13"/>
        <v>94843.35999999987</v>
      </c>
      <c r="L53" s="34">
        <f t="shared" si="13"/>
        <v>87632.27999999991</v>
      </c>
      <c r="M53" s="34">
        <f t="shared" si="13"/>
        <v>383008.44</v>
      </c>
      <c r="N53" s="34">
        <f t="shared" si="13"/>
        <v>184008.8</v>
      </c>
      <c r="O53" s="34">
        <f>SUM(B53:N53)</f>
        <v>5994328.850000001</v>
      </c>
      <c r="P53" s="41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934888.06</v>
      </c>
      <c r="C59" s="42">
        <f t="shared" si="14"/>
        <v>653083.9099999999</v>
      </c>
      <c r="D59" s="42">
        <f t="shared" si="14"/>
        <v>663083.51</v>
      </c>
      <c r="E59" s="42">
        <f t="shared" si="14"/>
        <v>189531.16</v>
      </c>
      <c r="F59" s="42">
        <f t="shared" si="14"/>
        <v>572430.83</v>
      </c>
      <c r="G59" s="42">
        <f t="shared" si="14"/>
        <v>818043.13</v>
      </c>
      <c r="H59" s="42">
        <f t="shared" si="14"/>
        <v>167501.5</v>
      </c>
      <c r="I59" s="42">
        <f t="shared" si="14"/>
        <v>644478.63</v>
      </c>
      <c r="J59" s="42">
        <f t="shared" si="14"/>
        <v>601795.25</v>
      </c>
      <c r="K59" s="42">
        <f t="shared" si="14"/>
        <v>94843.36</v>
      </c>
      <c r="L59" s="42">
        <f t="shared" si="14"/>
        <v>87632.28</v>
      </c>
      <c r="M59" s="42">
        <f t="shared" si="14"/>
        <v>383008.44</v>
      </c>
      <c r="N59" s="42">
        <f t="shared" si="14"/>
        <v>184008.8</v>
      </c>
      <c r="O59" s="34">
        <f t="shared" si="14"/>
        <v>5994328.86</v>
      </c>
      <c r="Q59"/>
    </row>
    <row r="60" spans="1:18" ht="18.75" customHeight="1">
      <c r="A60" s="26" t="s">
        <v>54</v>
      </c>
      <c r="B60" s="42">
        <v>772896.62</v>
      </c>
      <c r="C60" s="42">
        <v>476838.73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1249735.35</v>
      </c>
      <c r="P60"/>
      <c r="Q60"/>
      <c r="R60" s="41"/>
    </row>
    <row r="61" spans="1:16" ht="18.75" customHeight="1">
      <c r="A61" s="26" t="s">
        <v>55</v>
      </c>
      <c r="B61" s="42">
        <v>161991.44</v>
      </c>
      <c r="C61" s="42">
        <v>176245.18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338236.62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663083.51</v>
      </c>
      <c r="E62" s="43">
        <v>0</v>
      </c>
      <c r="F62" s="43">
        <v>0</v>
      </c>
      <c r="G62" s="43">
        <v>0</v>
      </c>
      <c r="H62" s="42">
        <v>167501.5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830585.01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189531.16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189531.16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572430.83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572430.83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818043.13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818043.13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644478.63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644478.63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601795.25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601795.25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94843.36</v>
      </c>
      <c r="L68" s="29">
        <v>87632.28</v>
      </c>
      <c r="M68" s="43">
        <v>0</v>
      </c>
      <c r="N68" s="43">
        <v>0</v>
      </c>
      <c r="O68" s="34">
        <f t="shared" si="15"/>
        <v>182475.64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383008.44</v>
      </c>
      <c r="N69" s="43">
        <v>0</v>
      </c>
      <c r="O69" s="34">
        <f t="shared" si="15"/>
        <v>383008.44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184008.8</v>
      </c>
      <c r="O70" s="46">
        <f t="shared" si="15"/>
        <v>184008.8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2023-02-16T17:38:38Z</dcterms:modified>
  <cp:category/>
  <cp:version/>
  <cp:contentType/>
  <cp:contentStatus/>
</cp:coreProperties>
</file>