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<sst xmlns="http://schemas.openxmlformats.org/spreadsheetml/2006/main" count="88" uniqueCount="85">
  <si>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</si>
  <si>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</si>
  <si>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</si>
  <si>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</si>
  <si>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</si>
  <si>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</si>
  <si>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</si>
  <si>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</si>
  <si>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</si>
  <si>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</si>
  <si>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</si>
  <si>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</si>
  <si>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</si>
  <si>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</si>
  <si>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</si>
  <si>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</si>
  <si>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</si>
  <si>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</si>
  <si>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</si>
  <si>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</si>
  <si>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</si>
  <si>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</si>
  <si>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</si>
  <si>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</si>
  <si>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</si>
  <si>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</si>
  <si>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</si>
  <si>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</si>
  <si>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</si>
  <si>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</si>
  <si>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</si>
  <si>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</si>
  <si>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</si>
  <si>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</si>
  <si>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</si>
  <si>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</si>
  <si>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</si>
  <si>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</si>
  <si>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</si>
  <si>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</si>
  <si>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</si>
  <si>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</si>
  <si>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</si>
  <si>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</si>
  <si>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</si>
  <si>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</si>
  <si>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</si>
  <si>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</si>
  <si>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</si>
  <si>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</si>
  <si>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</si>
  <si>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</si>
  <si>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</si>
  <si>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</si>
  <si>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</si>
  <si>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</si>
  <si>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</si>
  <si>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</si>
  <si>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</si>
  <si>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</si>
  <si>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</si>
  <si>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</si>
  <si>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</si>
  <si>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</si>
  <si>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</si>
  <si>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</si>
  <si>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</si>
  <si>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</si>
  <si>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</si>
  <si>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</si>
  <si>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</si>
  <si>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</si>
  <si>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</si>
  <si>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</si>
  <si>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</si>
  <si>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</si>
  <si>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</si>
  <si>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</si>
  <si>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</si>
  <si>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</si>
  <si>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</si>
  <si>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</si>
  <si>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</si>
  <si>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</si>
  <si>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10/02/23 - VENCIMENTO 17/02/23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</si>
</sst>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386868</v>
      </c>
      <c r="C7" s="9">
        <f t="shared" si="0"/>
        <v>268875</v>
      </c>
      <c r="D7" s="9">
        <f t="shared" si="0"/>
        <v>260301</v>
      </c>
      <c r="E7" s="9">
        <f t="shared" si="0"/>
        <v>67415</v>
      </c>
      <c r="F7" s="9">
        <f t="shared" si="0"/>
        <v>232541</v>
      </c>
      <c r="G7" s="9">
        <f t="shared" si="0"/>
        <v>365176</v>
      </c>
      <c r="H7" s="9">
        <f t="shared" si="0"/>
        <v>40108</v>
      </c>
      <c r="I7" s="9">
        <f t="shared" si="0"/>
        <v>289114</v>
      </c>
      <c r="J7" s="9">
        <f t="shared" si="0"/>
        <v>218024</v>
      </c>
      <c r="K7" s="9">
        <f t="shared" si="0"/>
        <v>349122</v>
      </c>
      <c r="L7" s="9">
        <f t="shared" si="0"/>
        <v>264002</v>
      </c>
      <c r="M7" s="9">
        <f t="shared" si="0"/>
        <v>130177</v>
      </c>
      <c r="N7" s="9">
        <f t="shared" si="0"/>
        <v>82994</v>
      </c>
      <c r="O7" s="9">
        <f t="shared" si="0"/>
        <v>2954717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13048</v>
      </c>
      <c r="C8" s="11">
        <f t="shared" si="1"/>
        <v>13089</v>
      </c>
      <c r="D8" s="11">
        <f t="shared" si="1"/>
        <v>8704</v>
      </c>
      <c r="E8" s="11">
        <f t="shared" si="1"/>
        <v>2295</v>
      </c>
      <c r="F8" s="11">
        <f t="shared" si="1"/>
        <v>7505</v>
      </c>
      <c r="G8" s="11">
        <f t="shared" si="1"/>
        <v>11525</v>
      </c>
      <c r="H8" s="11">
        <f t="shared" si="1"/>
        <v>1914</v>
      </c>
      <c r="I8" s="11">
        <f t="shared" si="1"/>
        <v>15505</v>
      </c>
      <c r="J8" s="11">
        <f t="shared" si="1"/>
        <v>10105</v>
      </c>
      <c r="K8" s="11">
        <f t="shared" si="1"/>
        <v>8546</v>
      </c>
      <c r="L8" s="11">
        <f t="shared" si="1"/>
        <v>6584</v>
      </c>
      <c r="M8" s="11">
        <f t="shared" si="1"/>
        <v>5306</v>
      </c>
      <c r="N8" s="11">
        <f t="shared" si="1"/>
        <v>4264</v>
      </c>
      <c r="O8" s="11">
        <f t="shared" si="1"/>
        <v>108390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13048</v>
      </c>
      <c r="C9" s="11">
        <v>13089</v>
      </c>
      <c r="D9" s="11">
        <v>8704</v>
      </c>
      <c r="E9" s="11">
        <v>2295</v>
      </c>
      <c r="F9" s="11">
        <v>7505</v>
      </c>
      <c r="G9" s="11">
        <v>11525</v>
      </c>
      <c r="H9" s="11">
        <v>1914</v>
      </c>
      <c r="I9" s="11">
        <v>15505</v>
      </c>
      <c r="J9" s="11">
        <v>10105</v>
      </c>
      <c r="K9" s="11">
        <v>8535</v>
      </c>
      <c r="L9" s="11">
        <v>6584</v>
      </c>
      <c r="M9" s="11">
        <v>5304</v>
      </c>
      <c r="N9" s="11">
        <v>4254</v>
      </c>
      <c r="O9" s="11">
        <f>SUM(B9:N9)</f>
        <v>108367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11</v>
      </c>
      <c r="L10" s="13">
        <v>0</v>
      </c>
      <c r="M10" s="13">
        <v>2</v>
      </c>
      <c r="N10" s="13">
        <v>10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373820</v>
      </c>
      <c r="C11" s="13">
        <v>255786</v>
      </c>
      <c r="D11" s="13">
        <v>251597</v>
      </c>
      <c r="E11" s="13">
        <v>65120</v>
      </c>
      <c r="F11" s="13">
        <v>225036</v>
      </c>
      <c r="G11" s="13">
        <v>353651</v>
      </c>
      <c r="H11" s="13">
        <v>38194</v>
      </c>
      <c r="I11" s="13">
        <v>273609</v>
      </c>
      <c r="J11" s="13">
        <v>207919</v>
      </c>
      <c r="K11" s="13">
        <v>340576</v>
      </c>
      <c r="L11" s="13">
        <v>257418</v>
      </c>
      <c r="M11" s="13">
        <v>124871</v>
      </c>
      <c r="N11" s="13">
        <v>78730</v>
      </c>
      <c r="O11" s="11">
        <f>SUM(B11:N11)</f>
        <v>2846327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27115</v>
      </c>
      <c r="C12" s="13">
        <v>24072</v>
      </c>
      <c r="D12" s="13">
        <v>19278</v>
      </c>
      <c r="E12" s="13">
        <v>7132</v>
      </c>
      <c r="F12" s="13">
        <v>21449</v>
      </c>
      <c r="G12" s="13">
        <v>35134</v>
      </c>
      <c r="H12" s="13">
        <v>3934</v>
      </c>
      <c r="I12" s="13">
        <v>26430</v>
      </c>
      <c r="J12" s="13">
        <v>18113</v>
      </c>
      <c r="K12" s="13">
        <v>22705</v>
      </c>
      <c r="L12" s="13">
        <v>17411</v>
      </c>
      <c r="M12" s="13">
        <v>6319</v>
      </c>
      <c r="N12" s="13">
        <v>3479</v>
      </c>
      <c r="O12" s="11">
        <f>SUM(B12:N12)</f>
        <v>232571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346705</v>
      </c>
      <c r="C13" s="15">
        <f t="shared" si="2"/>
        <v>231714</v>
      </c>
      <c r="D13" s="15">
        <f t="shared" si="2"/>
        <v>232319</v>
      </c>
      <c r="E13" s="15">
        <f t="shared" si="2"/>
        <v>57988</v>
      </c>
      <c r="F13" s="15">
        <f t="shared" si="2"/>
        <v>203587</v>
      </c>
      <c r="G13" s="15">
        <f t="shared" si="2"/>
        <v>318517</v>
      </c>
      <c r="H13" s="15">
        <f t="shared" si="2"/>
        <v>34260</v>
      </c>
      <c r="I13" s="15">
        <f t="shared" si="2"/>
        <v>247179</v>
      </c>
      <c r="J13" s="15">
        <f t="shared" si="2"/>
        <v>189806</v>
      </c>
      <c r="K13" s="15">
        <f t="shared" si="2"/>
        <v>317871</v>
      </c>
      <c r="L13" s="15">
        <f t="shared" si="2"/>
        <v>240007</v>
      </c>
      <c r="M13" s="15">
        <f t="shared" si="2"/>
        <v>118552</v>
      </c>
      <c r="N13" s="15">
        <f t="shared" si="2"/>
        <v>75251</v>
      </c>
      <c r="O13" s="11">
        <f>SUM(B13:N13)</f>
        <v>2613756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1.165674122965868</v>
      </c>
      <c r="C18" s="19">
        <v>1.236810047306728</v>
      </c>
      <c r="D18" s="19">
        <v>1.273619506425749</v>
      </c>
      <c r="E18" s="19">
        <v>0.848949791220839</v>
      </c>
      <c r="F18" s="19">
        <v>1.307254680192714</v>
      </c>
      <c r="G18" s="19">
        <v>1.424416562617105</v>
      </c>
      <c r="H18" s="19">
        <v>1.669631988539639</v>
      </c>
      <c r="I18" s="19">
        <v>1.160117697714681</v>
      </c>
      <c r="J18" s="19">
        <v>1.329896956561279</v>
      </c>
      <c r="K18" s="19">
        <v>1.140168726182932</v>
      </c>
      <c r="L18" s="19">
        <v>1.193945814453798</v>
      </c>
      <c r="M18" s="19">
        <v>1.190960229883289</v>
      </c>
      <c r="N18" s="19">
        <v>1.093956868242659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1462988.4199999997</v>
      </c>
      <c r="C20" s="24">
        <f t="shared" si="3"/>
        <v>1089575.1400000001</v>
      </c>
      <c r="D20" s="24">
        <f t="shared" si="3"/>
        <v>950983.73</v>
      </c>
      <c r="E20" s="24">
        <f t="shared" si="3"/>
        <v>284381.1</v>
      </c>
      <c r="F20" s="24">
        <f t="shared" si="3"/>
        <v>1000239.5800000001</v>
      </c>
      <c r="G20" s="24">
        <f t="shared" si="3"/>
        <v>1430894.48</v>
      </c>
      <c r="H20" s="24">
        <f t="shared" si="3"/>
        <v>243521.83999999997</v>
      </c>
      <c r="I20" s="24">
        <f t="shared" si="3"/>
        <v>1110063.3499999999</v>
      </c>
      <c r="J20" s="24">
        <f t="shared" si="3"/>
        <v>945634.6</v>
      </c>
      <c r="K20" s="24">
        <f t="shared" si="3"/>
        <v>1252574.2600000002</v>
      </c>
      <c r="L20" s="24">
        <f t="shared" si="3"/>
        <v>1132008.5599999998</v>
      </c>
      <c r="M20" s="24">
        <f t="shared" si="3"/>
        <v>644884.9799999997</v>
      </c>
      <c r="N20" s="24">
        <f t="shared" si="3"/>
        <v>338103.38</v>
      </c>
      <c r="O20" s="24">
        <f>O21+O22+O23+O24+O25+O26+O27+O28+O29</f>
        <v>11885853.420000002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1135999.2</v>
      </c>
      <c r="C21" s="28">
        <f t="shared" si="4"/>
        <v>815632.31</v>
      </c>
      <c r="D21" s="28">
        <f t="shared" si="4"/>
        <v>692504.78</v>
      </c>
      <c r="E21" s="28">
        <f t="shared" si="4"/>
        <v>306394.43</v>
      </c>
      <c r="F21" s="28">
        <f t="shared" si="4"/>
        <v>717063.43</v>
      </c>
      <c r="G21" s="28">
        <f t="shared" si="4"/>
        <v>926524.55</v>
      </c>
      <c r="H21" s="28">
        <f t="shared" si="4"/>
        <v>136627.9</v>
      </c>
      <c r="I21" s="28">
        <f t="shared" si="4"/>
        <v>870840.28</v>
      </c>
      <c r="J21" s="28">
        <f t="shared" si="4"/>
        <v>660525.51</v>
      </c>
      <c r="K21" s="28">
        <f t="shared" si="4"/>
        <v>999780.67</v>
      </c>
      <c r="L21" s="28">
        <f t="shared" si="4"/>
        <v>860831.32</v>
      </c>
      <c r="M21" s="28">
        <f t="shared" si="4"/>
        <v>489803.98</v>
      </c>
      <c r="N21" s="28">
        <f t="shared" si="4"/>
        <v>282071.71</v>
      </c>
      <c r="O21" s="28">
        <f aca="true" t="shared" si="5" ref="O21:O29">SUM(B21:N21)</f>
        <v>8894600.070000002</v>
      </c>
    </row>
    <row r="22" spans="1:23" ht="18.75" customHeight="1">
      <c r="A22" s="26" t="s">
        <v>33</v>
      </c>
      <c r="B22" s="28">
        <f>IF(B18&lt;&gt;0,ROUND((B18-1)*B21,2),0)</f>
        <v>188205.67</v>
      </c>
      <c r="C22" s="28">
        <f aca="true" t="shared" si="6" ref="C22:N22">IF(C18&lt;&gt;0,ROUND((C18-1)*C21,2),0)</f>
        <v>193149.93</v>
      </c>
      <c r="D22" s="28">
        <f t="shared" si="6"/>
        <v>189482.82</v>
      </c>
      <c r="E22" s="28">
        <f t="shared" si="6"/>
        <v>-46280.94</v>
      </c>
      <c r="F22" s="28">
        <f t="shared" si="6"/>
        <v>220321.09</v>
      </c>
      <c r="G22" s="28">
        <f t="shared" si="6"/>
        <v>393232.36</v>
      </c>
      <c r="H22" s="28">
        <f t="shared" si="6"/>
        <v>91490.41</v>
      </c>
      <c r="I22" s="28">
        <f t="shared" si="6"/>
        <v>139436.94</v>
      </c>
      <c r="J22" s="28">
        <f t="shared" si="6"/>
        <v>217905.36</v>
      </c>
      <c r="K22" s="28">
        <f t="shared" si="6"/>
        <v>140137.98</v>
      </c>
      <c r="L22" s="28">
        <f t="shared" si="6"/>
        <v>166954.63</v>
      </c>
      <c r="M22" s="28">
        <f t="shared" si="6"/>
        <v>93533.08</v>
      </c>
      <c r="N22" s="28">
        <f t="shared" si="6"/>
        <v>26502.57</v>
      </c>
      <c r="O22" s="28">
        <f t="shared" si="5"/>
        <v>2014071.8999999997</v>
      </c>
      <c r="W22" s="51"/>
    </row>
    <row r="23" spans="1:15" ht="18.75" customHeight="1">
      <c r="A23" s="26" t="s">
        <v>34</v>
      </c>
      <c r="B23" s="28">
        <v>72948.47</v>
      </c>
      <c r="C23" s="28">
        <v>51264.03</v>
      </c>
      <c r="D23" s="28">
        <v>36029.24</v>
      </c>
      <c r="E23" s="28">
        <v>13086.75</v>
      </c>
      <c r="F23" s="28">
        <v>40578.98</v>
      </c>
      <c r="G23" s="28">
        <v>65202.91</v>
      </c>
      <c r="H23" s="28">
        <v>7030.56</v>
      </c>
      <c r="I23" s="28">
        <v>53200.14</v>
      </c>
      <c r="J23" s="28">
        <v>43613.72</v>
      </c>
      <c r="K23" s="28">
        <v>67815.47</v>
      </c>
      <c r="L23" s="28">
        <v>59794.13</v>
      </c>
      <c r="M23" s="28">
        <v>29647.98</v>
      </c>
      <c r="N23" s="28">
        <v>18533.75</v>
      </c>
      <c r="O23" s="28">
        <f t="shared" si="5"/>
        <v>558746.13</v>
      </c>
    </row>
    <row r="24" spans="1:15" ht="18.75" customHeight="1">
      <c r="A24" s="26" t="s">
        <v>35</v>
      </c>
      <c r="B24" s="28">
        <v>3829.44</v>
      </c>
      <c r="C24" s="28">
        <v>3829.44</v>
      </c>
      <c r="D24" s="28">
        <v>1914.72</v>
      </c>
      <c r="E24" s="28">
        <v>1914.72</v>
      </c>
      <c r="F24" s="28">
        <v>1914.72</v>
      </c>
      <c r="G24" s="28">
        <v>1914.72</v>
      </c>
      <c r="H24" s="28">
        <v>1914.72</v>
      </c>
      <c r="I24" s="28">
        <v>3829.44</v>
      </c>
      <c r="J24" s="28">
        <v>1914.72</v>
      </c>
      <c r="K24" s="28">
        <v>1914.72</v>
      </c>
      <c r="L24" s="28">
        <v>1914.72</v>
      </c>
      <c r="M24" s="28">
        <v>1914.72</v>
      </c>
      <c r="N24" s="28">
        <v>1914.72</v>
      </c>
      <c r="O24" s="28">
        <f t="shared" si="5"/>
        <v>30635.520000000004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-1821.74</v>
      </c>
      <c r="E25" s="28">
        <v>0</v>
      </c>
      <c r="F25" s="28">
        <v>-8259.54</v>
      </c>
      <c r="G25" s="28">
        <v>0</v>
      </c>
      <c r="H25" s="28">
        <v>-2329.63</v>
      </c>
      <c r="I25" s="28">
        <v>0</v>
      </c>
      <c r="J25" s="28">
        <v>-6434.18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-18845.09</v>
      </c>
    </row>
    <row r="26" spans="1:26" ht="18.75" customHeight="1">
      <c r="A26" s="26" t="s">
        <v>68</v>
      </c>
      <c r="B26" s="28">
        <v>1197</v>
      </c>
      <c r="C26" s="28">
        <v>908.57</v>
      </c>
      <c r="D26" s="28">
        <v>784.54</v>
      </c>
      <c r="E26" s="28">
        <v>233.63</v>
      </c>
      <c r="F26" s="28">
        <v>827.81</v>
      </c>
      <c r="G26" s="28">
        <v>1182.58</v>
      </c>
      <c r="H26" s="28">
        <v>199.02</v>
      </c>
      <c r="I26" s="28">
        <v>911.45</v>
      </c>
      <c r="J26" s="28">
        <v>781.66</v>
      </c>
      <c r="K26" s="28">
        <v>1032.59</v>
      </c>
      <c r="L26" s="28">
        <v>928.76</v>
      </c>
      <c r="M26" s="28">
        <v>524.95</v>
      </c>
      <c r="N26" s="28">
        <v>285.53</v>
      </c>
      <c r="O26" s="28">
        <f t="shared" si="5"/>
        <v>9798.090000000002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1056.96</v>
      </c>
      <c r="C27" s="28">
        <v>786.93</v>
      </c>
      <c r="D27" s="28">
        <v>690.19</v>
      </c>
      <c r="E27" s="28">
        <v>210.82</v>
      </c>
      <c r="F27" s="28">
        <v>694.56</v>
      </c>
      <c r="G27" s="28">
        <v>935.7</v>
      </c>
      <c r="H27" s="28">
        <v>173.27</v>
      </c>
      <c r="I27" s="28">
        <v>732.09</v>
      </c>
      <c r="J27" s="28">
        <v>700.31</v>
      </c>
      <c r="K27" s="28">
        <v>899.57</v>
      </c>
      <c r="L27" s="28">
        <v>798.51</v>
      </c>
      <c r="M27" s="28">
        <v>451.94</v>
      </c>
      <c r="N27" s="28">
        <v>236.81</v>
      </c>
      <c r="O27" s="28">
        <f t="shared" si="5"/>
        <v>8367.66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493.05</v>
      </c>
      <c r="C28" s="28">
        <v>367.1</v>
      </c>
      <c r="D28" s="28">
        <v>321.97</v>
      </c>
      <c r="E28" s="28">
        <v>98.34</v>
      </c>
      <c r="F28" s="28">
        <v>323.99</v>
      </c>
      <c r="G28" s="28">
        <v>436.47</v>
      </c>
      <c r="H28" s="28">
        <v>80.83</v>
      </c>
      <c r="I28" s="28">
        <v>339.48</v>
      </c>
      <c r="J28" s="28">
        <v>326.68</v>
      </c>
      <c r="K28" s="28">
        <v>413.57</v>
      </c>
      <c r="L28" s="28">
        <v>372.49</v>
      </c>
      <c r="M28" s="28">
        <v>210.83</v>
      </c>
      <c r="N28" s="28">
        <v>110.47</v>
      </c>
      <c r="O28" s="28">
        <f t="shared" si="5"/>
        <v>3895.27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59258.63</v>
      </c>
      <c r="C29" s="28">
        <v>23636.83</v>
      </c>
      <c r="D29" s="28">
        <v>31077.21</v>
      </c>
      <c r="E29" s="28">
        <v>8723.35</v>
      </c>
      <c r="F29" s="28">
        <v>26774.54</v>
      </c>
      <c r="G29" s="28">
        <v>41465.19</v>
      </c>
      <c r="H29" s="28">
        <v>8334.76</v>
      </c>
      <c r="I29" s="28">
        <v>40773.53</v>
      </c>
      <c r="J29" s="28">
        <v>26300.82</v>
      </c>
      <c r="K29" s="28">
        <v>40579.69</v>
      </c>
      <c r="L29" s="28">
        <v>40414</v>
      </c>
      <c r="M29" s="28">
        <v>28797.5</v>
      </c>
      <c r="N29" s="28">
        <v>8447.82</v>
      </c>
      <c r="O29" s="28">
        <f t="shared" si="5"/>
        <v>384583.87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-67343.45999999999</v>
      </c>
      <c r="C31" s="28">
        <f aca="true" t="shared" si="7" ref="C31:O31">+C32+C34+C47+C48+C49+C54-C55</f>
        <v>-67050.23999999999</v>
      </c>
      <c r="D31" s="28">
        <f t="shared" si="7"/>
        <v>-43056.14</v>
      </c>
      <c r="E31" s="28">
        <f t="shared" si="7"/>
        <v>-11397.14</v>
      </c>
      <c r="F31" s="28">
        <f t="shared" si="7"/>
        <v>-43777.369999999995</v>
      </c>
      <c r="G31" s="28">
        <f t="shared" si="7"/>
        <v>-67537.58</v>
      </c>
      <c r="H31" s="28">
        <f t="shared" si="7"/>
        <v>-24740.760000000002</v>
      </c>
      <c r="I31" s="28">
        <f t="shared" si="7"/>
        <v>-73290.24</v>
      </c>
      <c r="J31" s="28">
        <f t="shared" si="7"/>
        <v>-49600.5</v>
      </c>
      <c r="K31" s="28">
        <f t="shared" si="7"/>
        <v>-69833.4800000001</v>
      </c>
      <c r="L31" s="28">
        <f t="shared" si="7"/>
        <v>-38698.92999999998</v>
      </c>
      <c r="M31" s="28">
        <f t="shared" si="7"/>
        <v>-26256.649999999998</v>
      </c>
      <c r="N31" s="28">
        <f t="shared" si="7"/>
        <v>-22879.44</v>
      </c>
      <c r="O31" s="28">
        <f t="shared" si="7"/>
        <v>-605461.9299999999</v>
      </c>
    </row>
    <row r="32" spans="1:15" ht="18.75" customHeight="1">
      <c r="A32" s="26" t="s">
        <v>38</v>
      </c>
      <c r="B32" s="29">
        <f>+B33</f>
        <v>-57411.2</v>
      </c>
      <c r="C32" s="29">
        <f>+C33</f>
        <v>-57591.6</v>
      </c>
      <c r="D32" s="29">
        <f aca="true" t="shared" si="8" ref="D32:O32">+D33</f>
        <v>-38297.6</v>
      </c>
      <c r="E32" s="29">
        <f t="shared" si="8"/>
        <v>-10098</v>
      </c>
      <c r="F32" s="29">
        <f t="shared" si="8"/>
        <v>-33022</v>
      </c>
      <c r="G32" s="29">
        <f t="shared" si="8"/>
        <v>-50710</v>
      </c>
      <c r="H32" s="29">
        <f t="shared" si="8"/>
        <v>-8421.6</v>
      </c>
      <c r="I32" s="29">
        <f t="shared" si="8"/>
        <v>-68222</v>
      </c>
      <c r="J32" s="29">
        <f t="shared" si="8"/>
        <v>-44462</v>
      </c>
      <c r="K32" s="29">
        <f t="shared" si="8"/>
        <v>-37554</v>
      </c>
      <c r="L32" s="29">
        <f t="shared" si="8"/>
        <v>-28969.6</v>
      </c>
      <c r="M32" s="29">
        <f t="shared" si="8"/>
        <v>-23337.6</v>
      </c>
      <c r="N32" s="29">
        <f t="shared" si="8"/>
        <v>-18717.6</v>
      </c>
      <c r="O32" s="29">
        <f t="shared" si="8"/>
        <v>-476814.79999999993</v>
      </c>
    </row>
    <row r="33" spans="1:26" ht="18.75" customHeight="1">
      <c r="A33" s="27" t="s">
        <v>39</v>
      </c>
      <c r="B33" s="16">
        <f>ROUND((-B9)*$G$3,2)</f>
        <v>-57411.2</v>
      </c>
      <c r="C33" s="16">
        <f aca="true" t="shared" si="9" ref="C33:N33">ROUND((-C9)*$G$3,2)</f>
        <v>-57591.6</v>
      </c>
      <c r="D33" s="16">
        <f t="shared" si="9"/>
        <v>-38297.6</v>
      </c>
      <c r="E33" s="16">
        <f t="shared" si="9"/>
        <v>-10098</v>
      </c>
      <c r="F33" s="16">
        <f t="shared" si="9"/>
        <v>-33022</v>
      </c>
      <c r="G33" s="16">
        <f t="shared" si="9"/>
        <v>-50710</v>
      </c>
      <c r="H33" s="16">
        <f t="shared" si="9"/>
        <v>-8421.6</v>
      </c>
      <c r="I33" s="16">
        <f t="shared" si="9"/>
        <v>-68222</v>
      </c>
      <c r="J33" s="16">
        <f t="shared" si="9"/>
        <v>-44462</v>
      </c>
      <c r="K33" s="16">
        <f t="shared" si="9"/>
        <v>-37554</v>
      </c>
      <c r="L33" s="16">
        <f t="shared" si="9"/>
        <v>-28969.6</v>
      </c>
      <c r="M33" s="16">
        <f t="shared" si="9"/>
        <v>-23337.6</v>
      </c>
      <c r="N33" s="16">
        <f t="shared" si="9"/>
        <v>-18717.6</v>
      </c>
      <c r="O33" s="30">
        <f aca="true" t="shared" si="10" ref="O33:O55">SUM(B33:N33)</f>
        <v>-476814.79999999993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-9932.26</v>
      </c>
      <c r="C34" s="29">
        <f aca="true" t="shared" si="11" ref="C34:O34">SUM(C35:C45)</f>
        <v>-9458.64</v>
      </c>
      <c r="D34" s="29">
        <f t="shared" si="11"/>
        <v>-4758.54</v>
      </c>
      <c r="E34" s="29">
        <f t="shared" si="11"/>
        <v>-1299.14</v>
      </c>
      <c r="F34" s="29">
        <f t="shared" si="11"/>
        <v>-10755.369999999999</v>
      </c>
      <c r="G34" s="29">
        <f t="shared" si="11"/>
        <v>-16827.58</v>
      </c>
      <c r="H34" s="29">
        <f t="shared" si="11"/>
        <v>-16319.16</v>
      </c>
      <c r="I34" s="29">
        <f t="shared" si="11"/>
        <v>-5068.24</v>
      </c>
      <c r="J34" s="29">
        <f t="shared" si="11"/>
        <v>-5138.5</v>
      </c>
      <c r="K34" s="29">
        <f t="shared" si="11"/>
        <v>-32279.4800000001</v>
      </c>
      <c r="L34" s="29">
        <f t="shared" si="11"/>
        <v>-9729.329999999976</v>
      </c>
      <c r="M34" s="29">
        <f t="shared" si="11"/>
        <v>-2919.05</v>
      </c>
      <c r="N34" s="29">
        <f t="shared" si="11"/>
        <v>-4161.84</v>
      </c>
      <c r="O34" s="29">
        <f t="shared" si="11"/>
        <v>-128647.13</v>
      </c>
    </row>
    <row r="35" spans="1:26" ht="18.75" customHeight="1">
      <c r="A35" s="27" t="s">
        <v>41</v>
      </c>
      <c r="B35" s="31">
        <v>-3276.18</v>
      </c>
      <c r="C35" s="31">
        <v>-4406.43</v>
      </c>
      <c r="D35" s="31">
        <v>-396</v>
      </c>
      <c r="E35" s="31">
        <v>0</v>
      </c>
      <c r="F35" s="31">
        <v>-6152.25</v>
      </c>
      <c r="G35" s="31">
        <v>-10251.69</v>
      </c>
      <c r="H35" s="31">
        <v>-15212.49</v>
      </c>
      <c r="I35" s="31">
        <v>0</v>
      </c>
      <c r="J35" s="31">
        <v>-792</v>
      </c>
      <c r="K35" s="31">
        <v>-26537.61</v>
      </c>
      <c r="L35" s="31">
        <v>-4564.85</v>
      </c>
      <c r="M35" s="31">
        <v>0</v>
      </c>
      <c r="N35" s="31">
        <v>-2574</v>
      </c>
      <c r="O35" s="31">
        <f t="shared" si="10"/>
        <v>-74163.5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-6656.08</v>
      </c>
      <c r="C43" s="31">
        <v>-5052.21</v>
      </c>
      <c r="D43" s="31">
        <v>-4362.54</v>
      </c>
      <c r="E43" s="31">
        <v>-1299.14</v>
      </c>
      <c r="F43" s="31">
        <v>-4603.12</v>
      </c>
      <c r="G43" s="31">
        <v>-6575.89</v>
      </c>
      <c r="H43" s="31">
        <v>-1106.67</v>
      </c>
      <c r="I43" s="31">
        <v>-5068.24</v>
      </c>
      <c r="J43" s="31">
        <v>-4346.5</v>
      </c>
      <c r="K43" s="31">
        <v>-5741.87</v>
      </c>
      <c r="L43" s="31">
        <v>-5164.48</v>
      </c>
      <c r="M43" s="31">
        <v>-2919.05</v>
      </c>
      <c r="N43" s="31">
        <v>-1587.84</v>
      </c>
      <c r="O43" s="31">
        <f>SUM(B43:N43)</f>
        <v>-54483.630000000005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1395644.9599999997</v>
      </c>
      <c r="C53" s="34">
        <f aca="true" t="shared" si="13" ref="C53:N53">+C20+C31</f>
        <v>1022524.9000000001</v>
      </c>
      <c r="D53" s="34">
        <f t="shared" si="13"/>
        <v>907927.59</v>
      </c>
      <c r="E53" s="34">
        <f t="shared" si="13"/>
        <v>272983.95999999996</v>
      </c>
      <c r="F53" s="34">
        <f t="shared" si="13"/>
        <v>956462.2100000001</v>
      </c>
      <c r="G53" s="34">
        <f t="shared" si="13"/>
        <v>1363356.9</v>
      </c>
      <c r="H53" s="34">
        <f t="shared" si="13"/>
        <v>218781.07999999996</v>
      </c>
      <c r="I53" s="34">
        <f t="shared" si="13"/>
        <v>1036773.1099999999</v>
      </c>
      <c r="J53" s="34">
        <f t="shared" si="13"/>
        <v>896034.1</v>
      </c>
      <c r="K53" s="34">
        <f t="shared" si="13"/>
        <v>1182740.7800000003</v>
      </c>
      <c r="L53" s="34">
        <f t="shared" si="13"/>
        <v>1093309.63</v>
      </c>
      <c r="M53" s="34">
        <f t="shared" si="13"/>
        <v>618628.3299999997</v>
      </c>
      <c r="N53" s="34">
        <f t="shared" si="13"/>
        <v>315223.94</v>
      </c>
      <c r="O53" s="34">
        <f>SUM(B53:N53)</f>
        <v>11280391.489999998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1395644.96</v>
      </c>
      <c r="C59" s="42">
        <f t="shared" si="14"/>
        <v>1022524.8999999999</v>
      </c>
      <c r="D59" s="42">
        <f t="shared" si="14"/>
        <v>907927.59</v>
      </c>
      <c r="E59" s="42">
        <f t="shared" si="14"/>
        <v>272983.96</v>
      </c>
      <c r="F59" s="42">
        <f t="shared" si="14"/>
        <v>956462.21</v>
      </c>
      <c r="G59" s="42">
        <f t="shared" si="14"/>
        <v>1363356.9</v>
      </c>
      <c r="H59" s="42">
        <f t="shared" si="14"/>
        <v>218781.09</v>
      </c>
      <c r="I59" s="42">
        <f t="shared" si="14"/>
        <v>1036773.11</v>
      </c>
      <c r="J59" s="42">
        <f t="shared" si="14"/>
        <v>896034.1</v>
      </c>
      <c r="K59" s="42">
        <f t="shared" si="14"/>
        <v>1182740.79</v>
      </c>
      <c r="L59" s="42">
        <f t="shared" si="14"/>
        <v>1093309.63</v>
      </c>
      <c r="M59" s="42">
        <f t="shared" si="14"/>
        <v>618628.33</v>
      </c>
      <c r="N59" s="42">
        <f t="shared" si="14"/>
        <v>315223.94</v>
      </c>
      <c r="O59" s="34">
        <f t="shared" si="14"/>
        <v>11280391.509999998</v>
      </c>
      <c r="Q59"/>
    </row>
    <row r="60" spans="1:18" ht="18.75" customHeight="1">
      <c r="A60" s="26" t="s">
        <v>54</v>
      </c>
      <c r="B60" s="42">
        <v>1148413.49</v>
      </c>
      <c r="C60" s="42">
        <v>742836.24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1891249.73</v>
      </c>
      <c r="P60"/>
      <c r="Q60"/>
      <c r="R60" s="41"/>
    </row>
    <row r="61" spans="1:16" ht="18.75" customHeight="1">
      <c r="A61" s="26" t="s">
        <v>55</v>
      </c>
      <c r="B61" s="42">
        <v>247231.47</v>
      </c>
      <c r="C61" s="42">
        <v>279688.66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526920.13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907927.59</v>
      </c>
      <c r="E62" s="43">
        <v>0</v>
      </c>
      <c r="F62" s="43">
        <v>0</v>
      </c>
      <c r="G62" s="43">
        <v>0</v>
      </c>
      <c r="H62" s="42">
        <v>218781.09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1126708.68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272983.96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272983.96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956462.21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956462.21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1363356.9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1363356.9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1036773.11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1036773.11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896034.1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896034.1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1182740.79</v>
      </c>
      <c r="L68" s="29">
        <v>1093309.63</v>
      </c>
      <c r="M68" s="43">
        <v>0</v>
      </c>
      <c r="N68" s="43">
        <v>0</v>
      </c>
      <c r="O68" s="34">
        <f t="shared" si="15"/>
        <v>2276050.42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618628.33</v>
      </c>
      <c r="N69" s="43">
        <v>0</v>
      </c>
      <c r="O69" s="34">
        <f t="shared" si="15"/>
        <v>618628.33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315223.94</v>
      </c>
      <c r="O70" s="46">
        <f t="shared" si="15"/>
        <v>315223.94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2023-02-16T17:33:43Z</dcterms:modified>
  <cp:category/>
  <cp:version/>
  <cp:contentType/>
  <cp:contentStatus/>
</cp:coreProperties>
</file>