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<sst xmlns="http://schemas.openxmlformats.org/spreadsheetml/2006/main" count="88" uniqueCount="85">
  <si>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</si>
  <si>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</si>
  <si>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</si>
  <si>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</si>
  <si>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</si>
  <si>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</si>
  <si>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</si>
  <si>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</si>
  <si>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</si>
  <si>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</si>
  <si>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</si>
  <si>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</si>
  <si>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</si>
  <si>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</si>
  <si>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</si>
  <si>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</si>
  <si>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</si>
  <si>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</si>
  <si>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</si>
  <si>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</si>
  <si>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</si>
  <si>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</si>
  <si>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</si>
  <si>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</si>
  <si>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</si>
  <si>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</si>
  <si>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</si>
  <si>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</si>
  <si>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</si>
  <si>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</si>
  <si>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</si>
  <si>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</si>
  <si>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</si>
  <si>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</si>
  <si>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</si>
  <si>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</si>
  <si>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</si>
  <si>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</si>
  <si>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</si>
  <si>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</si>
  <si>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</si>
  <si>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</si>
  <si>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</si>
  <si>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</si>
  <si>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</si>
  <si>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</si>
  <si>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</si>
  <si>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</si>
  <si>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</si>
  <si>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</si>
  <si>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</si>
  <si>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</si>
  <si>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</si>
  <si>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</si>
  <si>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</si>
  <si>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</si>
  <si>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</si>
  <si>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</si>
  <si>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</si>
  <si>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</si>
  <si>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</si>
  <si>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</si>
  <si>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</si>
  <si>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</si>
  <si>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</si>
  <si>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</si>
  <si>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</si>
  <si>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</si>
  <si>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</si>
  <si>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</si>
  <si>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</si>
  <si>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</si>
  <si>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</si>
  <si>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</si>
  <si>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</si>
  <si>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</si>
  <si>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</si>
  <si>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</si>
  <si>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</si>
  <si>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</si>
  <si>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</si>
  <si>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</si>
  <si>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</si>
  <si>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</si>
  <si>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06/02/23 - VENCIMENTO 13/02/23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</si>
</sst>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376355</v>
      </c>
      <c r="C7" s="9">
        <f t="shared" si="0"/>
        <v>244857</v>
      </c>
      <c r="D7" s="9">
        <f t="shared" si="0"/>
        <v>242058</v>
      </c>
      <c r="E7" s="9">
        <f t="shared" si="0"/>
        <v>66324</v>
      </c>
      <c r="F7" s="9">
        <f t="shared" si="0"/>
        <v>214285</v>
      </c>
      <c r="G7" s="9">
        <f t="shared" si="0"/>
        <v>347694</v>
      </c>
      <c r="H7" s="9">
        <f t="shared" si="0"/>
        <v>40701</v>
      </c>
      <c r="I7" s="9">
        <f t="shared" si="0"/>
        <v>212672</v>
      </c>
      <c r="J7" s="9">
        <f t="shared" si="0"/>
        <v>215032</v>
      </c>
      <c r="K7" s="9">
        <f t="shared" si="0"/>
        <v>347559</v>
      </c>
      <c r="L7" s="9">
        <f t="shared" si="0"/>
        <v>258471</v>
      </c>
      <c r="M7" s="9">
        <f t="shared" si="0"/>
        <v>126006</v>
      </c>
      <c r="N7" s="9">
        <f t="shared" si="0"/>
        <v>80821</v>
      </c>
      <c r="O7" s="9">
        <f t="shared" si="0"/>
        <v>2772835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13912</v>
      </c>
      <c r="C8" s="11">
        <f t="shared" si="1"/>
        <v>13424</v>
      </c>
      <c r="D8" s="11">
        <f t="shared" si="1"/>
        <v>9179</v>
      </c>
      <c r="E8" s="11">
        <f t="shared" si="1"/>
        <v>2453</v>
      </c>
      <c r="F8" s="11">
        <f t="shared" si="1"/>
        <v>7890</v>
      </c>
      <c r="G8" s="11">
        <f t="shared" si="1"/>
        <v>12042</v>
      </c>
      <c r="H8" s="11">
        <f t="shared" si="1"/>
        <v>2189</v>
      </c>
      <c r="I8" s="11">
        <f t="shared" si="1"/>
        <v>12650</v>
      </c>
      <c r="J8" s="11">
        <f t="shared" si="1"/>
        <v>11105</v>
      </c>
      <c r="K8" s="11">
        <f t="shared" si="1"/>
        <v>9640</v>
      </c>
      <c r="L8" s="11">
        <f t="shared" si="1"/>
        <v>7184</v>
      </c>
      <c r="M8" s="11">
        <f t="shared" si="1"/>
        <v>5615</v>
      </c>
      <c r="N8" s="11">
        <f t="shared" si="1"/>
        <v>4528</v>
      </c>
      <c r="O8" s="11">
        <f t="shared" si="1"/>
        <v>111811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13912</v>
      </c>
      <c r="C9" s="11">
        <v>13424</v>
      </c>
      <c r="D9" s="11">
        <v>9179</v>
      </c>
      <c r="E9" s="11">
        <v>2453</v>
      </c>
      <c r="F9" s="11">
        <v>7890</v>
      </c>
      <c r="G9" s="11">
        <v>12042</v>
      </c>
      <c r="H9" s="11">
        <v>2189</v>
      </c>
      <c r="I9" s="11">
        <v>12650</v>
      </c>
      <c r="J9" s="11">
        <v>11105</v>
      </c>
      <c r="K9" s="11">
        <v>9623</v>
      </c>
      <c r="L9" s="11">
        <v>7184</v>
      </c>
      <c r="M9" s="11">
        <v>5611</v>
      </c>
      <c r="N9" s="11">
        <v>4523</v>
      </c>
      <c r="O9" s="11">
        <f>SUM(B9:N9)</f>
        <v>111785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17</v>
      </c>
      <c r="L10" s="13">
        <v>0</v>
      </c>
      <c r="M10" s="13">
        <v>4</v>
      </c>
      <c r="N10" s="13">
        <v>5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362443</v>
      </c>
      <c r="C11" s="13">
        <v>231433</v>
      </c>
      <c r="D11" s="13">
        <v>232879</v>
      </c>
      <c r="E11" s="13">
        <v>63871</v>
      </c>
      <c r="F11" s="13">
        <v>206395</v>
      </c>
      <c r="G11" s="13">
        <v>335652</v>
      </c>
      <c r="H11" s="13">
        <v>38512</v>
      </c>
      <c r="I11" s="13">
        <v>200022</v>
      </c>
      <c r="J11" s="13">
        <v>203927</v>
      </c>
      <c r="K11" s="13">
        <v>337919</v>
      </c>
      <c r="L11" s="13">
        <v>251287</v>
      </c>
      <c r="M11" s="13">
        <v>120391</v>
      </c>
      <c r="N11" s="13">
        <v>76293</v>
      </c>
      <c r="O11" s="11">
        <f>SUM(B11:N11)</f>
        <v>2661024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26473</v>
      </c>
      <c r="C12" s="13">
        <v>21664</v>
      </c>
      <c r="D12" s="13">
        <v>18297</v>
      </c>
      <c r="E12" s="13">
        <v>7143</v>
      </c>
      <c r="F12" s="13">
        <v>19505</v>
      </c>
      <c r="G12" s="13">
        <v>34875</v>
      </c>
      <c r="H12" s="13">
        <v>4114</v>
      </c>
      <c r="I12" s="13">
        <v>20016</v>
      </c>
      <c r="J12" s="13">
        <v>17772</v>
      </c>
      <c r="K12" s="13">
        <v>23889</v>
      </c>
      <c r="L12" s="13">
        <v>17935</v>
      </c>
      <c r="M12" s="13">
        <v>6347</v>
      </c>
      <c r="N12" s="13">
        <v>3268</v>
      </c>
      <c r="O12" s="11">
        <f>SUM(B12:N12)</f>
        <v>221298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335970</v>
      </c>
      <c r="C13" s="15">
        <f t="shared" si="2"/>
        <v>209769</v>
      </c>
      <c r="D13" s="15">
        <f t="shared" si="2"/>
        <v>214582</v>
      </c>
      <c r="E13" s="15">
        <f t="shared" si="2"/>
        <v>56728</v>
      </c>
      <c r="F13" s="15">
        <f t="shared" si="2"/>
        <v>186890</v>
      </c>
      <c r="G13" s="15">
        <f t="shared" si="2"/>
        <v>300777</v>
      </c>
      <c r="H13" s="15">
        <f t="shared" si="2"/>
        <v>34398</v>
      </c>
      <c r="I13" s="15">
        <f t="shared" si="2"/>
        <v>180006</v>
      </c>
      <c r="J13" s="15">
        <f t="shared" si="2"/>
        <v>186155</v>
      </c>
      <c r="K13" s="15">
        <f t="shared" si="2"/>
        <v>314030</v>
      </c>
      <c r="L13" s="15">
        <f t="shared" si="2"/>
        <v>233352</v>
      </c>
      <c r="M13" s="15">
        <f t="shared" si="2"/>
        <v>114044</v>
      </c>
      <c r="N13" s="15">
        <f t="shared" si="2"/>
        <v>73025</v>
      </c>
      <c r="O13" s="11">
        <f>SUM(B13:N13)</f>
        <v>2439726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1.195391723376171</v>
      </c>
      <c r="C18" s="19">
        <v>1.341881861389663</v>
      </c>
      <c r="D18" s="19">
        <v>1.321154880296565</v>
      </c>
      <c r="E18" s="19">
        <v>0.862931661426054</v>
      </c>
      <c r="F18" s="19">
        <v>1.39074359363195</v>
      </c>
      <c r="G18" s="19">
        <v>1.485430051625514</v>
      </c>
      <c r="H18" s="19">
        <v>1.670399715687037</v>
      </c>
      <c r="I18" s="19">
        <v>1.496786431855895</v>
      </c>
      <c r="J18" s="19">
        <v>1.329953173543471</v>
      </c>
      <c r="K18" s="19">
        <v>1.139300981590155</v>
      </c>
      <c r="L18" s="19">
        <v>1.228986019105679</v>
      </c>
      <c r="M18" s="19">
        <v>1.235563621425535</v>
      </c>
      <c r="N18" s="19">
        <v>1.116146196724321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1460883.53</v>
      </c>
      <c r="C20" s="24">
        <f t="shared" si="3"/>
        <v>1077648.8</v>
      </c>
      <c r="D20" s="24">
        <f t="shared" si="3"/>
        <v>918829.5899999999</v>
      </c>
      <c r="E20" s="24">
        <f t="shared" si="3"/>
        <v>284360.33</v>
      </c>
      <c r="F20" s="24">
        <f t="shared" si="3"/>
        <v>981016.21</v>
      </c>
      <c r="G20" s="24">
        <f t="shared" si="3"/>
        <v>1420154.8599999999</v>
      </c>
      <c r="H20" s="24">
        <f t="shared" si="3"/>
        <v>247461.66</v>
      </c>
      <c r="I20" s="24">
        <f t="shared" si="3"/>
        <v>1058221.4699999997</v>
      </c>
      <c r="J20" s="24">
        <f t="shared" si="3"/>
        <v>934439.5299999999</v>
      </c>
      <c r="K20" s="24">
        <f t="shared" si="3"/>
        <v>1245497.86</v>
      </c>
      <c r="L20" s="24">
        <f t="shared" si="3"/>
        <v>1142923.61</v>
      </c>
      <c r="M20" s="24">
        <f t="shared" si="3"/>
        <v>646837.1399999999</v>
      </c>
      <c r="N20" s="24">
        <f t="shared" si="3"/>
        <v>336001.93</v>
      </c>
      <c r="O20" s="24">
        <f>O21+O22+O23+O24+O25+O26+O27+O28+O29</f>
        <v>11754276.519999998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1105128.82</v>
      </c>
      <c r="C21" s="28">
        <f t="shared" si="4"/>
        <v>742773.71</v>
      </c>
      <c r="D21" s="28">
        <f t="shared" si="4"/>
        <v>643971.1</v>
      </c>
      <c r="E21" s="28">
        <f t="shared" si="4"/>
        <v>301435.95</v>
      </c>
      <c r="F21" s="28">
        <f t="shared" si="4"/>
        <v>660769.23</v>
      </c>
      <c r="G21" s="28">
        <f t="shared" si="4"/>
        <v>882169.22</v>
      </c>
      <c r="H21" s="28">
        <f t="shared" si="4"/>
        <v>138647.96</v>
      </c>
      <c r="I21" s="28">
        <f t="shared" si="4"/>
        <v>640589.33</v>
      </c>
      <c r="J21" s="28">
        <f t="shared" si="4"/>
        <v>651460.95</v>
      </c>
      <c r="K21" s="28">
        <f t="shared" si="4"/>
        <v>995304.71</v>
      </c>
      <c r="L21" s="28">
        <f t="shared" si="4"/>
        <v>842796.39</v>
      </c>
      <c r="M21" s="28">
        <f t="shared" si="4"/>
        <v>474110.18</v>
      </c>
      <c r="N21" s="28">
        <f t="shared" si="4"/>
        <v>274686.33</v>
      </c>
      <c r="O21" s="28">
        <f aca="true" t="shared" si="5" ref="O21:O29">SUM(B21:N21)</f>
        <v>8353843.88</v>
      </c>
    </row>
    <row r="22" spans="1:23" ht="18.75" customHeight="1">
      <c r="A22" s="26" t="s">
        <v>33</v>
      </c>
      <c r="B22" s="28">
        <f>IF(B18&lt;&gt;0,ROUND((B18-1)*B21,2),0)</f>
        <v>215933.02</v>
      </c>
      <c r="C22" s="28">
        <f aca="true" t="shared" si="6" ref="C22:N22">IF(C18&lt;&gt;0,ROUND((C18-1)*C21,2),0)</f>
        <v>253940.86</v>
      </c>
      <c r="D22" s="28">
        <f t="shared" si="6"/>
        <v>206814.46</v>
      </c>
      <c r="E22" s="28">
        <f t="shared" si="6"/>
        <v>-41317.32</v>
      </c>
      <c r="F22" s="28">
        <f t="shared" si="6"/>
        <v>258191.34</v>
      </c>
      <c r="G22" s="28">
        <f t="shared" si="6"/>
        <v>428231.45</v>
      </c>
      <c r="H22" s="28">
        <f t="shared" si="6"/>
        <v>92949.55</v>
      </c>
      <c r="I22" s="28">
        <f t="shared" si="6"/>
        <v>318236.09</v>
      </c>
      <c r="J22" s="28">
        <f t="shared" si="6"/>
        <v>214951.61</v>
      </c>
      <c r="K22" s="28">
        <f t="shared" si="6"/>
        <v>138646.92</v>
      </c>
      <c r="L22" s="28">
        <f t="shared" si="6"/>
        <v>192988.59</v>
      </c>
      <c r="M22" s="28">
        <f t="shared" si="6"/>
        <v>111683.11</v>
      </c>
      <c r="N22" s="28">
        <f t="shared" si="6"/>
        <v>31903.77</v>
      </c>
      <c r="O22" s="28">
        <f t="shared" si="5"/>
        <v>2423153.4499999997</v>
      </c>
      <c r="W22" s="51"/>
    </row>
    <row r="23" spans="1:15" ht="18.75" customHeight="1">
      <c r="A23" s="26" t="s">
        <v>34</v>
      </c>
      <c r="B23" s="28">
        <v>73975.11</v>
      </c>
      <c r="C23" s="28">
        <v>51405.38</v>
      </c>
      <c r="D23" s="28">
        <v>35097.35</v>
      </c>
      <c r="E23" s="28">
        <v>13057.95</v>
      </c>
      <c r="F23" s="28">
        <v>39785.35</v>
      </c>
      <c r="G23" s="28">
        <v>63813.82</v>
      </c>
      <c r="H23" s="28">
        <v>7485.41</v>
      </c>
      <c r="I23" s="28">
        <v>52844.67</v>
      </c>
      <c r="J23" s="28">
        <v>44452.85</v>
      </c>
      <c r="K23" s="28">
        <v>66700.32</v>
      </c>
      <c r="L23" s="28">
        <v>62687.08</v>
      </c>
      <c r="M23" s="28">
        <v>29135.26</v>
      </c>
      <c r="N23" s="28">
        <v>18416.47</v>
      </c>
      <c r="O23" s="28">
        <f t="shared" si="5"/>
        <v>558857.0199999999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1208.54</v>
      </c>
      <c r="C26" s="28">
        <v>908.57</v>
      </c>
      <c r="D26" s="28">
        <v>764.35</v>
      </c>
      <c r="E26" s="28">
        <v>236.52</v>
      </c>
      <c r="F26" s="28">
        <v>822.04</v>
      </c>
      <c r="G26" s="28">
        <v>1188.35</v>
      </c>
      <c r="H26" s="28">
        <v>204.79</v>
      </c>
      <c r="I26" s="28">
        <v>876.84</v>
      </c>
      <c r="J26" s="28">
        <v>781.66</v>
      </c>
      <c r="K26" s="28">
        <v>1038.36</v>
      </c>
      <c r="L26" s="28">
        <v>951.83</v>
      </c>
      <c r="M26" s="28">
        <v>533.6</v>
      </c>
      <c r="N26" s="28">
        <v>285.54</v>
      </c>
      <c r="O26" s="28">
        <f t="shared" si="5"/>
        <v>9800.990000000002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1056.92</v>
      </c>
      <c r="C27" s="28">
        <v>786.91</v>
      </c>
      <c r="D27" s="28">
        <v>690.17</v>
      </c>
      <c r="E27" s="28">
        <v>210.82</v>
      </c>
      <c r="F27" s="28">
        <v>694.54</v>
      </c>
      <c r="G27" s="28">
        <v>935.64</v>
      </c>
      <c r="H27" s="28">
        <v>173.27</v>
      </c>
      <c r="I27" s="28">
        <v>732.09</v>
      </c>
      <c r="J27" s="28">
        <v>684.42</v>
      </c>
      <c r="K27" s="28">
        <v>899.57</v>
      </c>
      <c r="L27" s="28">
        <v>798.51</v>
      </c>
      <c r="M27" s="28">
        <v>451.94</v>
      </c>
      <c r="N27" s="28">
        <v>236.81</v>
      </c>
      <c r="O27" s="28">
        <f t="shared" si="5"/>
        <v>8351.61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-67933.04000000001</v>
      </c>
      <c r="C31" s="28">
        <f aca="true" t="shared" si="7" ref="C31:O31">+C32+C34+C47+C48+C49+C54-C55</f>
        <v>-64117.81</v>
      </c>
      <c r="D31" s="28">
        <f t="shared" si="7"/>
        <v>-44637.869999999995</v>
      </c>
      <c r="E31" s="28">
        <f t="shared" si="7"/>
        <v>-12108.380000000001</v>
      </c>
      <c r="F31" s="28">
        <f t="shared" si="7"/>
        <v>-39287.04</v>
      </c>
      <c r="G31" s="28">
        <f t="shared" si="7"/>
        <v>-59592.76</v>
      </c>
      <c r="H31" s="28">
        <f t="shared" si="7"/>
        <v>-10770.35</v>
      </c>
      <c r="I31" s="28">
        <f t="shared" si="7"/>
        <v>-60535.78</v>
      </c>
      <c r="J31" s="28">
        <f t="shared" si="7"/>
        <v>-53208.5</v>
      </c>
      <c r="K31" s="28">
        <f t="shared" si="7"/>
        <v>-48115.149999999994</v>
      </c>
      <c r="L31" s="28">
        <f t="shared" si="7"/>
        <v>-36902.39</v>
      </c>
      <c r="M31" s="28">
        <f t="shared" si="7"/>
        <v>-27655.57</v>
      </c>
      <c r="N31" s="28">
        <f t="shared" si="7"/>
        <v>-21489.010000000002</v>
      </c>
      <c r="O31" s="28">
        <f t="shared" si="7"/>
        <v>-546353.65</v>
      </c>
    </row>
    <row r="32" spans="1:15" ht="18.75" customHeight="1">
      <c r="A32" s="26" t="s">
        <v>38</v>
      </c>
      <c r="B32" s="29">
        <f>+B33</f>
        <v>-61212.8</v>
      </c>
      <c r="C32" s="29">
        <f>+C33</f>
        <v>-59065.6</v>
      </c>
      <c r="D32" s="29">
        <f aca="true" t="shared" si="8" ref="D32:O32">+D33</f>
        <v>-40387.6</v>
      </c>
      <c r="E32" s="29">
        <f t="shared" si="8"/>
        <v>-10793.2</v>
      </c>
      <c r="F32" s="29">
        <f t="shared" si="8"/>
        <v>-34716</v>
      </c>
      <c r="G32" s="29">
        <f t="shared" si="8"/>
        <v>-52984.8</v>
      </c>
      <c r="H32" s="29">
        <f t="shared" si="8"/>
        <v>-9631.6</v>
      </c>
      <c r="I32" s="29">
        <f t="shared" si="8"/>
        <v>-55660</v>
      </c>
      <c r="J32" s="29">
        <f t="shared" si="8"/>
        <v>-48862</v>
      </c>
      <c r="K32" s="29">
        <f t="shared" si="8"/>
        <v>-42341.2</v>
      </c>
      <c r="L32" s="29">
        <f t="shared" si="8"/>
        <v>-31609.6</v>
      </c>
      <c r="M32" s="29">
        <f t="shared" si="8"/>
        <v>-24688.4</v>
      </c>
      <c r="N32" s="29">
        <f t="shared" si="8"/>
        <v>-19901.2</v>
      </c>
      <c r="O32" s="29">
        <f t="shared" si="8"/>
        <v>-491854</v>
      </c>
    </row>
    <row r="33" spans="1:26" ht="18.75" customHeight="1">
      <c r="A33" s="27" t="s">
        <v>39</v>
      </c>
      <c r="B33" s="16">
        <f>ROUND((-B9)*$G$3,2)</f>
        <v>-61212.8</v>
      </c>
      <c r="C33" s="16">
        <f aca="true" t="shared" si="9" ref="C33:N33">ROUND((-C9)*$G$3,2)</f>
        <v>-59065.6</v>
      </c>
      <c r="D33" s="16">
        <f t="shared" si="9"/>
        <v>-40387.6</v>
      </c>
      <c r="E33" s="16">
        <f t="shared" si="9"/>
        <v>-10793.2</v>
      </c>
      <c r="F33" s="16">
        <f t="shared" si="9"/>
        <v>-34716</v>
      </c>
      <c r="G33" s="16">
        <f t="shared" si="9"/>
        <v>-52984.8</v>
      </c>
      <c r="H33" s="16">
        <f t="shared" si="9"/>
        <v>-9631.6</v>
      </c>
      <c r="I33" s="16">
        <f t="shared" si="9"/>
        <v>-55660</v>
      </c>
      <c r="J33" s="16">
        <f t="shared" si="9"/>
        <v>-48862</v>
      </c>
      <c r="K33" s="16">
        <f t="shared" si="9"/>
        <v>-42341.2</v>
      </c>
      <c r="L33" s="16">
        <f t="shared" si="9"/>
        <v>-31609.6</v>
      </c>
      <c r="M33" s="16">
        <f t="shared" si="9"/>
        <v>-24688.4</v>
      </c>
      <c r="N33" s="16">
        <f t="shared" si="9"/>
        <v>-19901.2</v>
      </c>
      <c r="O33" s="30">
        <f aca="true" t="shared" si="10" ref="O33:O55">SUM(B33:N33)</f>
        <v>-491854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-6720.24</v>
      </c>
      <c r="C34" s="29">
        <f aca="true" t="shared" si="11" ref="C34:O34">SUM(C35:C45)</f>
        <v>-5052.21</v>
      </c>
      <c r="D34" s="29">
        <f t="shared" si="11"/>
        <v>-4250.27</v>
      </c>
      <c r="E34" s="29">
        <f t="shared" si="11"/>
        <v>-1315.18</v>
      </c>
      <c r="F34" s="29">
        <f t="shared" si="11"/>
        <v>-4571.04</v>
      </c>
      <c r="G34" s="29">
        <f t="shared" si="11"/>
        <v>-6607.96</v>
      </c>
      <c r="H34" s="29">
        <f t="shared" si="11"/>
        <v>-1138.75</v>
      </c>
      <c r="I34" s="29">
        <f t="shared" si="11"/>
        <v>-4875.78</v>
      </c>
      <c r="J34" s="29">
        <f t="shared" si="11"/>
        <v>-4346.5</v>
      </c>
      <c r="K34" s="29">
        <f t="shared" si="11"/>
        <v>-5773.95</v>
      </c>
      <c r="L34" s="29">
        <f t="shared" si="11"/>
        <v>-5292.79</v>
      </c>
      <c r="M34" s="29">
        <f t="shared" si="11"/>
        <v>-2967.17</v>
      </c>
      <c r="N34" s="29">
        <f t="shared" si="11"/>
        <v>-1587.81</v>
      </c>
      <c r="O34" s="29">
        <f t="shared" si="11"/>
        <v>-54499.649999999994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-6720.24</v>
      </c>
      <c r="C43" s="31">
        <v>-5052.21</v>
      </c>
      <c r="D43" s="31">
        <v>-4250.27</v>
      </c>
      <c r="E43" s="31">
        <v>-1315.18</v>
      </c>
      <c r="F43" s="31">
        <v>-4571.04</v>
      </c>
      <c r="G43" s="31">
        <v>-6607.96</v>
      </c>
      <c r="H43" s="31">
        <v>-1138.75</v>
      </c>
      <c r="I43" s="31">
        <v>-4875.78</v>
      </c>
      <c r="J43" s="31">
        <v>-4346.5</v>
      </c>
      <c r="K43" s="31">
        <v>-5773.95</v>
      </c>
      <c r="L43" s="31">
        <v>-5292.79</v>
      </c>
      <c r="M43" s="31">
        <v>-2967.17</v>
      </c>
      <c r="N43" s="31">
        <v>-1587.81</v>
      </c>
      <c r="O43" s="31">
        <f>SUM(B43:N43)</f>
        <v>-54499.649999999994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1392950.49</v>
      </c>
      <c r="C53" s="34">
        <f aca="true" t="shared" si="13" ref="C53:N53">+C20+C31</f>
        <v>1013530.99</v>
      </c>
      <c r="D53" s="34">
        <f t="shared" si="13"/>
        <v>874191.7199999999</v>
      </c>
      <c r="E53" s="34">
        <f t="shared" si="13"/>
        <v>272251.95</v>
      </c>
      <c r="F53" s="34">
        <f t="shared" si="13"/>
        <v>941729.1699999999</v>
      </c>
      <c r="G53" s="34">
        <f t="shared" si="13"/>
        <v>1360562.0999999999</v>
      </c>
      <c r="H53" s="34">
        <f t="shared" si="13"/>
        <v>236691.31</v>
      </c>
      <c r="I53" s="34">
        <f t="shared" si="13"/>
        <v>997685.6899999997</v>
      </c>
      <c r="J53" s="34">
        <f t="shared" si="13"/>
        <v>881231.0299999999</v>
      </c>
      <c r="K53" s="34">
        <f t="shared" si="13"/>
        <v>1197382.7100000002</v>
      </c>
      <c r="L53" s="34">
        <f t="shared" si="13"/>
        <v>1106021.2200000002</v>
      </c>
      <c r="M53" s="34">
        <f t="shared" si="13"/>
        <v>619181.57</v>
      </c>
      <c r="N53" s="34">
        <f t="shared" si="13"/>
        <v>314512.92</v>
      </c>
      <c r="O53" s="34">
        <f>SUM(B53:N53)</f>
        <v>11207922.870000001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1392950.49</v>
      </c>
      <c r="C59" s="42">
        <f t="shared" si="14"/>
        <v>1013530.99</v>
      </c>
      <c r="D59" s="42">
        <f t="shared" si="14"/>
        <v>874191.73</v>
      </c>
      <c r="E59" s="42">
        <f t="shared" si="14"/>
        <v>272251.94</v>
      </c>
      <c r="F59" s="42">
        <f t="shared" si="14"/>
        <v>941729.17</v>
      </c>
      <c r="G59" s="42">
        <f t="shared" si="14"/>
        <v>1360562.1</v>
      </c>
      <c r="H59" s="42">
        <f t="shared" si="14"/>
        <v>236691.31</v>
      </c>
      <c r="I59" s="42">
        <f t="shared" si="14"/>
        <v>997685.69</v>
      </c>
      <c r="J59" s="42">
        <f t="shared" si="14"/>
        <v>881231.02</v>
      </c>
      <c r="K59" s="42">
        <f t="shared" si="14"/>
        <v>1197382.72</v>
      </c>
      <c r="L59" s="42">
        <f t="shared" si="14"/>
        <v>1106021.22</v>
      </c>
      <c r="M59" s="42">
        <f t="shared" si="14"/>
        <v>619181.57</v>
      </c>
      <c r="N59" s="42">
        <f t="shared" si="14"/>
        <v>314512.93</v>
      </c>
      <c r="O59" s="34">
        <f t="shared" si="14"/>
        <v>11207922.879999999</v>
      </c>
      <c r="Q59"/>
    </row>
    <row r="60" spans="1:18" ht="18.75" customHeight="1">
      <c r="A60" s="26" t="s">
        <v>54</v>
      </c>
      <c r="B60" s="42">
        <v>1146217.5</v>
      </c>
      <c r="C60" s="42">
        <v>736360.63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1882578.13</v>
      </c>
      <c r="P60"/>
      <c r="Q60"/>
      <c r="R60" s="41"/>
    </row>
    <row r="61" spans="1:16" ht="18.75" customHeight="1">
      <c r="A61" s="26" t="s">
        <v>55</v>
      </c>
      <c r="B61" s="42">
        <v>246732.99</v>
      </c>
      <c r="C61" s="42">
        <v>277170.36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523903.35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874191.73</v>
      </c>
      <c r="E62" s="43">
        <v>0</v>
      </c>
      <c r="F62" s="43">
        <v>0</v>
      </c>
      <c r="G62" s="43">
        <v>0</v>
      </c>
      <c r="H62" s="42">
        <v>236691.31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1110883.04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272251.94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272251.94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941729.17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941729.17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1360562.1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1360562.1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997685.69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997685.69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881231.02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881231.02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1197382.72</v>
      </c>
      <c r="L68" s="29">
        <v>1106021.22</v>
      </c>
      <c r="M68" s="43">
        <v>0</v>
      </c>
      <c r="N68" s="43">
        <v>0</v>
      </c>
      <c r="O68" s="34">
        <f t="shared" si="15"/>
        <v>2303403.94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619181.57</v>
      </c>
      <c r="N69" s="43">
        <v>0</v>
      </c>
      <c r="O69" s="34">
        <f t="shared" si="15"/>
        <v>619181.57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314512.93</v>
      </c>
      <c r="O70" s="46">
        <f t="shared" si="15"/>
        <v>314512.93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2023-02-10T18:26:18Z</dcterms:modified>
  <cp:category/>
  <cp:version/>
  <cp:contentType/>
  <cp:contentStatus/>
</cp:coreProperties>
</file>