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<sst xmlns="http://schemas.openxmlformats.org/spreadsheetml/2006/main" count="88" uniqueCount="85">
  <si>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</si>
  <si>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</si>
  <si>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</si>
  <si>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</si>
  <si>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</si>
  <si>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</si>
  <si>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</si>
  <si>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</si>
  <si>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</si>
  <si>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</si>
  <si>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</si>
  <si>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</si>
  <si>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</si>
  <si>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</si>
  <si>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</si>
  <si>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</si>
  <si>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</si>
  <si>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</si>
  <si>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</si>
  <si>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</si>
  <si>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</si>
  <si>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</si>
  <si>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</si>
  <si>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</si>
  <si>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</si>
  <si>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</si>
  <si>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</si>
  <si>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</si>
  <si>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</si>
  <si>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</si>
  <si>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</si>
  <si>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</si>
  <si>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</si>
  <si>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</si>
  <si>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</si>
  <si>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</si>
  <si>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</si>
  <si>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</si>
  <si>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</si>
  <si>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</si>
  <si>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</si>
  <si>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</si>
  <si>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</si>
  <si>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</si>
  <si>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</si>
  <si>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</si>
  <si>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</si>
  <si>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</si>
  <si>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</si>
  <si>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</si>
  <si>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</si>
  <si>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</si>
  <si>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</si>
  <si>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</si>
  <si>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</si>
  <si>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</si>
  <si>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</si>
  <si>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</si>
  <si>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</si>
  <si>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</si>
  <si>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</si>
  <si>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</si>
  <si>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</si>
  <si>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</si>
  <si>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</si>
  <si>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</si>
  <si>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</si>
  <si>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</si>
  <si>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</si>
  <si>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</si>
  <si>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</si>
  <si>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</si>
  <si>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</si>
  <si>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</si>
  <si>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</si>
  <si>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</si>
  <si>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</si>
  <si>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</si>
  <si>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</si>
  <si>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</si>
  <si>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</si>
  <si>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</si>
  <si>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</si>
  <si>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</si>
  <si>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05/02/23 - VENCIMENTO 10/02/23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</si>
</sst>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866775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133583</v>
      </c>
      <c r="C7" s="9">
        <f t="shared" si="0"/>
        <v>83193</v>
      </c>
      <c r="D7" s="9">
        <f t="shared" si="0"/>
        <v>98393</v>
      </c>
      <c r="E7" s="9">
        <f t="shared" si="0"/>
        <v>22709</v>
      </c>
      <c r="F7" s="9">
        <f t="shared" si="0"/>
        <v>77812</v>
      </c>
      <c r="G7" s="9">
        <f t="shared" si="0"/>
        <v>113439</v>
      </c>
      <c r="H7" s="9">
        <f t="shared" si="0"/>
        <v>13616</v>
      </c>
      <c r="I7" s="9">
        <f t="shared" si="0"/>
        <v>75212</v>
      </c>
      <c r="J7" s="9">
        <f t="shared" si="0"/>
        <v>79586</v>
      </c>
      <c r="K7" s="9">
        <f t="shared" si="0"/>
        <v>131714</v>
      </c>
      <c r="L7" s="9">
        <f t="shared" si="0"/>
        <v>97202</v>
      </c>
      <c r="M7" s="9">
        <f t="shared" si="0"/>
        <v>41403</v>
      </c>
      <c r="N7" s="9">
        <f t="shared" si="0"/>
        <v>22790</v>
      </c>
      <c r="O7" s="9">
        <f t="shared" si="0"/>
        <v>990652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6967</v>
      </c>
      <c r="C8" s="11">
        <f t="shared" si="1"/>
        <v>6259</v>
      </c>
      <c r="D8" s="11">
        <f t="shared" si="1"/>
        <v>4779</v>
      </c>
      <c r="E8" s="11">
        <f t="shared" si="1"/>
        <v>918</v>
      </c>
      <c r="F8" s="11">
        <f t="shared" si="1"/>
        <v>4070</v>
      </c>
      <c r="G8" s="11">
        <f t="shared" si="1"/>
        <v>5277</v>
      </c>
      <c r="H8" s="11">
        <f t="shared" si="1"/>
        <v>980</v>
      </c>
      <c r="I8" s="11">
        <f t="shared" si="1"/>
        <v>6009</v>
      </c>
      <c r="J8" s="11">
        <f t="shared" si="1"/>
        <v>4836</v>
      </c>
      <c r="K8" s="11">
        <f t="shared" si="1"/>
        <v>5176</v>
      </c>
      <c r="L8" s="11">
        <f t="shared" si="1"/>
        <v>3357</v>
      </c>
      <c r="M8" s="11">
        <f t="shared" si="1"/>
        <v>2123</v>
      </c>
      <c r="N8" s="11">
        <f t="shared" si="1"/>
        <v>1402</v>
      </c>
      <c r="O8" s="11">
        <f t="shared" si="1"/>
        <v>52153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6967</v>
      </c>
      <c r="C9" s="11">
        <v>6259</v>
      </c>
      <c r="D9" s="11">
        <v>4779</v>
      </c>
      <c r="E9" s="11">
        <v>918</v>
      </c>
      <c r="F9" s="11">
        <v>4070</v>
      </c>
      <c r="G9" s="11">
        <v>5277</v>
      </c>
      <c r="H9" s="11">
        <v>980</v>
      </c>
      <c r="I9" s="11">
        <v>6009</v>
      </c>
      <c r="J9" s="11">
        <v>4836</v>
      </c>
      <c r="K9" s="11">
        <v>5168</v>
      </c>
      <c r="L9" s="11">
        <v>3357</v>
      </c>
      <c r="M9" s="11">
        <v>2122</v>
      </c>
      <c r="N9" s="11">
        <v>1397</v>
      </c>
      <c r="O9" s="11">
        <f>SUM(B9:N9)</f>
        <v>52139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8</v>
      </c>
      <c r="L10" s="13">
        <v>0</v>
      </c>
      <c r="M10" s="13">
        <v>1</v>
      </c>
      <c r="N10" s="13">
        <v>5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126616</v>
      </c>
      <c r="C11" s="13">
        <v>76934</v>
      </c>
      <c r="D11" s="13">
        <v>93614</v>
      </c>
      <c r="E11" s="13">
        <v>21791</v>
      </c>
      <c r="F11" s="13">
        <v>73742</v>
      </c>
      <c r="G11" s="13">
        <v>108162</v>
      </c>
      <c r="H11" s="13">
        <v>12636</v>
      </c>
      <c r="I11" s="13">
        <v>69203</v>
      </c>
      <c r="J11" s="13">
        <v>74750</v>
      </c>
      <c r="K11" s="13">
        <v>126538</v>
      </c>
      <c r="L11" s="13">
        <v>93845</v>
      </c>
      <c r="M11" s="13">
        <v>39280</v>
      </c>
      <c r="N11" s="13">
        <v>21388</v>
      </c>
      <c r="O11" s="11">
        <f>SUM(B11:N11)</f>
        <v>938499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11592</v>
      </c>
      <c r="C12" s="13">
        <v>9768</v>
      </c>
      <c r="D12" s="13">
        <v>9427</v>
      </c>
      <c r="E12" s="13">
        <v>2942</v>
      </c>
      <c r="F12" s="13">
        <v>8994</v>
      </c>
      <c r="G12" s="13">
        <v>14351</v>
      </c>
      <c r="H12" s="13">
        <v>1854</v>
      </c>
      <c r="I12" s="13">
        <v>8692</v>
      </c>
      <c r="J12" s="13">
        <v>8674</v>
      </c>
      <c r="K12" s="13">
        <v>10379</v>
      </c>
      <c r="L12" s="13">
        <v>7575</v>
      </c>
      <c r="M12" s="13">
        <v>2766</v>
      </c>
      <c r="N12" s="13">
        <v>1175</v>
      </c>
      <c r="O12" s="11">
        <f>SUM(B12:N12)</f>
        <v>98189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115024</v>
      </c>
      <c r="C13" s="15">
        <f t="shared" si="2"/>
        <v>67166</v>
      </c>
      <c r="D13" s="15">
        <f t="shared" si="2"/>
        <v>84187</v>
      </c>
      <c r="E13" s="15">
        <f t="shared" si="2"/>
        <v>18849</v>
      </c>
      <c r="F13" s="15">
        <f t="shared" si="2"/>
        <v>64748</v>
      </c>
      <c r="G13" s="15">
        <f t="shared" si="2"/>
        <v>93811</v>
      </c>
      <c r="H13" s="15">
        <f t="shared" si="2"/>
        <v>10782</v>
      </c>
      <c r="I13" s="15">
        <f t="shared" si="2"/>
        <v>60511</v>
      </c>
      <c r="J13" s="15">
        <f t="shared" si="2"/>
        <v>66076</v>
      </c>
      <c r="K13" s="15">
        <f t="shared" si="2"/>
        <v>116159</v>
      </c>
      <c r="L13" s="15">
        <f t="shared" si="2"/>
        <v>86270</v>
      </c>
      <c r="M13" s="15">
        <f t="shared" si="2"/>
        <v>36514</v>
      </c>
      <c r="N13" s="15">
        <f t="shared" si="2"/>
        <v>20213</v>
      </c>
      <c r="O13" s="11">
        <f>SUM(B13:N13)</f>
        <v>840310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1.257669601665828</v>
      </c>
      <c r="C18" s="19">
        <v>1.315194664117786</v>
      </c>
      <c r="D18" s="19">
        <v>1.394039850649317</v>
      </c>
      <c r="E18" s="19">
        <v>0.929724353608802</v>
      </c>
      <c r="F18" s="19">
        <v>1.373492961073652</v>
      </c>
      <c r="G18" s="19">
        <v>1.509878007152191</v>
      </c>
      <c r="H18" s="19">
        <v>1.684632439019906</v>
      </c>
      <c r="I18" s="19">
        <v>1.213771166882856</v>
      </c>
      <c r="J18" s="19">
        <v>1.366640692369967</v>
      </c>
      <c r="K18" s="19">
        <v>1.204295709484856</v>
      </c>
      <c r="L18" s="19">
        <v>1.264052131662756</v>
      </c>
      <c r="M18" s="19">
        <v>1.266023805882563</v>
      </c>
      <c r="N18" s="19">
        <v>1.134419035255159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590408.9500000001</v>
      </c>
      <c r="C20" s="24">
        <f t="shared" si="3"/>
        <v>383292.41</v>
      </c>
      <c r="D20" s="24">
        <f t="shared" si="3"/>
        <v>417944.37999999995</v>
      </c>
      <c r="E20" s="24">
        <f t="shared" si="3"/>
        <v>114309.81000000001</v>
      </c>
      <c r="F20" s="24">
        <f t="shared" si="3"/>
        <v>369658.95999999996</v>
      </c>
      <c r="G20" s="24">
        <f t="shared" si="3"/>
        <v>509958.2099999999</v>
      </c>
      <c r="H20" s="24">
        <f t="shared" si="3"/>
        <v>90463.19</v>
      </c>
      <c r="I20" s="24">
        <f t="shared" si="3"/>
        <v>345899</v>
      </c>
      <c r="J20" s="24">
        <f t="shared" si="3"/>
        <v>374600.7099999999</v>
      </c>
      <c r="K20" s="24">
        <f t="shared" si="3"/>
        <v>533536.02</v>
      </c>
      <c r="L20" s="24">
        <f t="shared" si="3"/>
        <v>475151.6699999999</v>
      </c>
      <c r="M20" s="24">
        <f t="shared" si="3"/>
        <v>245370.44</v>
      </c>
      <c r="N20" s="24">
        <f t="shared" si="3"/>
        <v>106879.14000000001</v>
      </c>
      <c r="O20" s="24">
        <f>O21+O22+O23+O24+O25+O26+O27+O28+O29</f>
        <v>4557472.89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392253.12</v>
      </c>
      <c r="C21" s="28">
        <f t="shared" si="4"/>
        <v>252365.97</v>
      </c>
      <c r="D21" s="28">
        <f t="shared" si="4"/>
        <v>261764.74</v>
      </c>
      <c r="E21" s="28">
        <f t="shared" si="4"/>
        <v>103210.13</v>
      </c>
      <c r="F21" s="28">
        <f t="shared" si="4"/>
        <v>239941.08</v>
      </c>
      <c r="G21" s="28">
        <f t="shared" si="4"/>
        <v>287817.43</v>
      </c>
      <c r="H21" s="28">
        <f t="shared" si="4"/>
        <v>46382.9</v>
      </c>
      <c r="I21" s="28">
        <f t="shared" si="4"/>
        <v>226546.07</v>
      </c>
      <c r="J21" s="28">
        <f t="shared" si="4"/>
        <v>241113.75</v>
      </c>
      <c r="K21" s="28">
        <f t="shared" si="4"/>
        <v>377189.38</v>
      </c>
      <c r="L21" s="28">
        <f t="shared" si="4"/>
        <v>316946.56</v>
      </c>
      <c r="M21" s="28">
        <f t="shared" si="4"/>
        <v>155782.93</v>
      </c>
      <c r="N21" s="28">
        <f t="shared" si="4"/>
        <v>77456.37</v>
      </c>
      <c r="O21" s="28">
        <f aca="true" t="shared" si="5" ref="O21:O29">SUM(B21:N21)</f>
        <v>2978770.43</v>
      </c>
    </row>
    <row r="22" spans="1:23" ht="18.75" customHeight="1">
      <c r="A22" s="26" t="s">
        <v>33</v>
      </c>
      <c r="B22" s="28">
        <f>IF(B18&lt;&gt;0,ROUND((B18-1)*B21,2),0)</f>
        <v>101071.71</v>
      </c>
      <c r="C22" s="28">
        <f aca="true" t="shared" si="6" ref="C22:N22">IF(C18&lt;&gt;0,ROUND((C18-1)*C21,2),0)</f>
        <v>79544.41</v>
      </c>
      <c r="D22" s="28">
        <f t="shared" si="6"/>
        <v>103145.74</v>
      </c>
      <c r="E22" s="28">
        <f t="shared" si="6"/>
        <v>-7253.16</v>
      </c>
      <c r="F22" s="28">
        <f t="shared" si="6"/>
        <v>89616.3</v>
      </c>
      <c r="G22" s="28">
        <f t="shared" si="6"/>
        <v>146751.78</v>
      </c>
      <c r="H22" s="28">
        <f t="shared" si="6"/>
        <v>31755.24</v>
      </c>
      <c r="I22" s="28">
        <f t="shared" si="6"/>
        <v>48429.02</v>
      </c>
      <c r="J22" s="28">
        <f t="shared" si="6"/>
        <v>88402.11</v>
      </c>
      <c r="K22" s="28">
        <f t="shared" si="6"/>
        <v>77058.17</v>
      </c>
      <c r="L22" s="28">
        <f t="shared" si="6"/>
        <v>83690.41</v>
      </c>
      <c r="M22" s="28">
        <f t="shared" si="6"/>
        <v>41441.97</v>
      </c>
      <c r="N22" s="28">
        <f t="shared" si="6"/>
        <v>10411.61</v>
      </c>
      <c r="O22" s="28">
        <f t="shared" si="5"/>
        <v>894065.31</v>
      </c>
      <c r="W22" s="51"/>
    </row>
    <row r="23" spans="1:15" ht="18.75" customHeight="1">
      <c r="A23" s="26" t="s">
        <v>34</v>
      </c>
      <c r="B23" s="28">
        <v>31044.29</v>
      </c>
      <c r="C23" s="28">
        <v>21812.8</v>
      </c>
      <c r="D23" s="28">
        <v>19830.51</v>
      </c>
      <c r="E23" s="28">
        <v>7125.83</v>
      </c>
      <c r="F23" s="28">
        <v>17747.65</v>
      </c>
      <c r="G23" s="28">
        <v>29399.6</v>
      </c>
      <c r="H23" s="28">
        <v>3934.77</v>
      </c>
      <c r="I23" s="28">
        <v>24444.64</v>
      </c>
      <c r="J23" s="28">
        <v>21372.29</v>
      </c>
      <c r="K23" s="28">
        <v>34180.08</v>
      </c>
      <c r="L23" s="28">
        <v>29867.01</v>
      </c>
      <c r="M23" s="28">
        <v>16199.45</v>
      </c>
      <c r="N23" s="28">
        <v>8041.77</v>
      </c>
      <c r="O23" s="28">
        <f t="shared" si="5"/>
        <v>265000.69000000006</v>
      </c>
    </row>
    <row r="24" spans="1:15" ht="18.75" customHeight="1">
      <c r="A24" s="26" t="s">
        <v>35</v>
      </c>
      <c r="B24" s="28">
        <v>3829.44</v>
      </c>
      <c r="C24" s="28">
        <v>3829.44</v>
      </c>
      <c r="D24" s="28">
        <v>1914.72</v>
      </c>
      <c r="E24" s="28">
        <v>1914.72</v>
      </c>
      <c r="F24" s="28">
        <v>1914.72</v>
      </c>
      <c r="G24" s="28">
        <v>1914.72</v>
      </c>
      <c r="H24" s="28">
        <v>1914.72</v>
      </c>
      <c r="I24" s="28">
        <v>3829.44</v>
      </c>
      <c r="J24" s="28">
        <v>1914.72</v>
      </c>
      <c r="K24" s="28">
        <v>1914.72</v>
      </c>
      <c r="L24" s="28">
        <v>1914.72</v>
      </c>
      <c r="M24" s="28">
        <v>1914.72</v>
      </c>
      <c r="N24" s="28">
        <v>1914.72</v>
      </c>
      <c r="O24" s="28">
        <f t="shared" si="5"/>
        <v>30635.520000000004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-1821.74</v>
      </c>
      <c r="E25" s="28">
        <v>0</v>
      </c>
      <c r="F25" s="28">
        <v>-8259.54</v>
      </c>
      <c r="G25" s="28">
        <v>0</v>
      </c>
      <c r="H25" s="28">
        <v>-2329.63</v>
      </c>
      <c r="I25" s="28">
        <v>0</v>
      </c>
      <c r="J25" s="28">
        <v>-6434.18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-18845.09</v>
      </c>
    </row>
    <row r="26" spans="1:26" ht="18.75" customHeight="1">
      <c r="A26" s="26" t="s">
        <v>68</v>
      </c>
      <c r="B26" s="28">
        <v>1401.79</v>
      </c>
      <c r="C26" s="28">
        <v>948.95</v>
      </c>
      <c r="D26" s="28">
        <v>1021.06</v>
      </c>
      <c r="E26" s="28">
        <v>279.78</v>
      </c>
      <c r="F26" s="28">
        <v>905.68</v>
      </c>
      <c r="G26" s="28">
        <v>1237.38</v>
      </c>
      <c r="H26" s="28">
        <v>216.33</v>
      </c>
      <c r="I26" s="28">
        <v>804.73</v>
      </c>
      <c r="J26" s="28">
        <v>920.1</v>
      </c>
      <c r="K26" s="28">
        <v>1300.84</v>
      </c>
      <c r="L26" s="28">
        <v>1147.97</v>
      </c>
      <c r="M26" s="28">
        <v>571.1</v>
      </c>
      <c r="N26" s="28">
        <v>259.57</v>
      </c>
      <c r="O26" s="28">
        <f t="shared" si="5"/>
        <v>11015.28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1056.92</v>
      </c>
      <c r="C27" s="28">
        <v>786.91</v>
      </c>
      <c r="D27" s="28">
        <v>690.17</v>
      </c>
      <c r="E27" s="28">
        <v>210.82</v>
      </c>
      <c r="F27" s="28">
        <v>694.54</v>
      </c>
      <c r="G27" s="28">
        <v>935.64</v>
      </c>
      <c r="H27" s="28">
        <v>173.27</v>
      </c>
      <c r="I27" s="28">
        <v>732.09</v>
      </c>
      <c r="J27" s="28">
        <v>684.42</v>
      </c>
      <c r="K27" s="28">
        <v>899.57</v>
      </c>
      <c r="L27" s="28">
        <v>798.51</v>
      </c>
      <c r="M27" s="28">
        <v>451.94</v>
      </c>
      <c r="N27" s="28">
        <v>236.81</v>
      </c>
      <c r="O27" s="28">
        <f t="shared" si="5"/>
        <v>8351.61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493.05</v>
      </c>
      <c r="C28" s="28">
        <v>367.1</v>
      </c>
      <c r="D28" s="28">
        <v>321.97</v>
      </c>
      <c r="E28" s="28">
        <v>98.34</v>
      </c>
      <c r="F28" s="28">
        <v>323.99</v>
      </c>
      <c r="G28" s="28">
        <v>436.47</v>
      </c>
      <c r="H28" s="28">
        <v>80.83</v>
      </c>
      <c r="I28" s="28">
        <v>339.48</v>
      </c>
      <c r="J28" s="28">
        <v>326.68</v>
      </c>
      <c r="K28" s="28">
        <v>413.57</v>
      </c>
      <c r="L28" s="28">
        <v>372.49</v>
      </c>
      <c r="M28" s="28">
        <v>210.83</v>
      </c>
      <c r="N28" s="28">
        <v>110.47</v>
      </c>
      <c r="O28" s="28">
        <f t="shared" si="5"/>
        <v>3895.27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59258.63</v>
      </c>
      <c r="C29" s="28">
        <v>23636.83</v>
      </c>
      <c r="D29" s="28">
        <v>31077.21</v>
      </c>
      <c r="E29" s="28">
        <v>8723.35</v>
      </c>
      <c r="F29" s="28">
        <v>26774.54</v>
      </c>
      <c r="G29" s="28">
        <v>41465.19</v>
      </c>
      <c r="H29" s="28">
        <v>8334.76</v>
      </c>
      <c r="I29" s="28">
        <v>40773.53</v>
      </c>
      <c r="J29" s="28">
        <v>26300.82</v>
      </c>
      <c r="K29" s="28">
        <v>40579.69</v>
      </c>
      <c r="L29" s="28">
        <v>40414</v>
      </c>
      <c r="M29" s="28">
        <v>28797.5</v>
      </c>
      <c r="N29" s="28">
        <v>8447.82</v>
      </c>
      <c r="O29" s="28">
        <f t="shared" si="5"/>
        <v>384583.87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-38449.63</v>
      </c>
      <c r="C31" s="28">
        <f aca="true" t="shared" si="7" ref="C31:O31">+C32+C34+C47+C48+C49+C54-C55</f>
        <v>-32816.35</v>
      </c>
      <c r="D31" s="28">
        <f t="shared" si="7"/>
        <v>-26705.32</v>
      </c>
      <c r="E31" s="28">
        <f t="shared" si="7"/>
        <v>-5594.96</v>
      </c>
      <c r="F31" s="28">
        <f t="shared" si="7"/>
        <v>-22944.17</v>
      </c>
      <c r="G31" s="28">
        <f t="shared" si="7"/>
        <v>-30099.42</v>
      </c>
      <c r="H31" s="28">
        <f t="shared" si="7"/>
        <v>-5514.91</v>
      </c>
      <c r="I31" s="28">
        <f t="shared" si="7"/>
        <v>-30914.41</v>
      </c>
      <c r="J31" s="28">
        <f t="shared" si="7"/>
        <v>-26394.760000000002</v>
      </c>
      <c r="K31" s="28">
        <f t="shared" si="7"/>
        <v>-434972.68</v>
      </c>
      <c r="L31" s="28">
        <f t="shared" si="7"/>
        <v>-390154.22</v>
      </c>
      <c r="M31" s="28">
        <f t="shared" si="7"/>
        <v>-12512.47</v>
      </c>
      <c r="N31" s="28">
        <f t="shared" si="7"/>
        <v>-7590.280000000001</v>
      </c>
      <c r="O31" s="28">
        <f t="shared" si="7"/>
        <v>-1064663.58</v>
      </c>
    </row>
    <row r="32" spans="1:15" ht="18.75" customHeight="1">
      <c r="A32" s="26" t="s">
        <v>38</v>
      </c>
      <c r="B32" s="29">
        <f>+B33</f>
        <v>-30654.8</v>
      </c>
      <c r="C32" s="29">
        <f>+C33</f>
        <v>-27539.6</v>
      </c>
      <c r="D32" s="29">
        <f aca="true" t="shared" si="8" ref="D32:O32">+D33</f>
        <v>-21027.6</v>
      </c>
      <c r="E32" s="29">
        <f t="shared" si="8"/>
        <v>-4039.2</v>
      </c>
      <c r="F32" s="29">
        <f t="shared" si="8"/>
        <v>-17908</v>
      </c>
      <c r="G32" s="29">
        <f t="shared" si="8"/>
        <v>-23218.8</v>
      </c>
      <c r="H32" s="29">
        <f t="shared" si="8"/>
        <v>-4312</v>
      </c>
      <c r="I32" s="29">
        <f t="shared" si="8"/>
        <v>-26439.6</v>
      </c>
      <c r="J32" s="29">
        <f t="shared" si="8"/>
        <v>-21278.4</v>
      </c>
      <c r="K32" s="29">
        <f t="shared" si="8"/>
        <v>-22739.2</v>
      </c>
      <c r="L32" s="29">
        <f t="shared" si="8"/>
        <v>-14770.8</v>
      </c>
      <c r="M32" s="29">
        <f t="shared" si="8"/>
        <v>-9336.8</v>
      </c>
      <c r="N32" s="29">
        <f t="shared" si="8"/>
        <v>-6146.8</v>
      </c>
      <c r="O32" s="29">
        <f t="shared" si="8"/>
        <v>-229411.59999999998</v>
      </c>
    </row>
    <row r="33" spans="1:26" ht="18.75" customHeight="1">
      <c r="A33" s="27" t="s">
        <v>39</v>
      </c>
      <c r="B33" s="16">
        <f>ROUND((-B9)*$G$3,2)</f>
        <v>-30654.8</v>
      </c>
      <c r="C33" s="16">
        <f aca="true" t="shared" si="9" ref="C33:N33">ROUND((-C9)*$G$3,2)</f>
        <v>-27539.6</v>
      </c>
      <c r="D33" s="16">
        <f t="shared" si="9"/>
        <v>-21027.6</v>
      </c>
      <c r="E33" s="16">
        <f t="shared" si="9"/>
        <v>-4039.2</v>
      </c>
      <c r="F33" s="16">
        <f t="shared" si="9"/>
        <v>-17908</v>
      </c>
      <c r="G33" s="16">
        <f t="shared" si="9"/>
        <v>-23218.8</v>
      </c>
      <c r="H33" s="16">
        <f t="shared" si="9"/>
        <v>-4312</v>
      </c>
      <c r="I33" s="16">
        <f t="shared" si="9"/>
        <v>-26439.6</v>
      </c>
      <c r="J33" s="16">
        <f t="shared" si="9"/>
        <v>-21278.4</v>
      </c>
      <c r="K33" s="16">
        <f t="shared" si="9"/>
        <v>-22739.2</v>
      </c>
      <c r="L33" s="16">
        <f t="shared" si="9"/>
        <v>-14770.8</v>
      </c>
      <c r="M33" s="16">
        <f t="shared" si="9"/>
        <v>-9336.8</v>
      </c>
      <c r="N33" s="16">
        <f t="shared" si="9"/>
        <v>-6146.8</v>
      </c>
      <c r="O33" s="30">
        <f aca="true" t="shared" si="10" ref="O33:O55">SUM(B33:N33)</f>
        <v>-229411.59999999998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-7794.83</v>
      </c>
      <c r="C34" s="29">
        <f aca="true" t="shared" si="11" ref="C34:O34">SUM(C35:C45)</f>
        <v>-5276.75</v>
      </c>
      <c r="D34" s="29">
        <f t="shared" si="11"/>
        <v>-5677.72</v>
      </c>
      <c r="E34" s="29">
        <f t="shared" si="11"/>
        <v>-1555.76</v>
      </c>
      <c r="F34" s="29">
        <f t="shared" si="11"/>
        <v>-5036.17</v>
      </c>
      <c r="G34" s="29">
        <f t="shared" si="11"/>
        <v>-6880.62</v>
      </c>
      <c r="H34" s="29">
        <f t="shared" si="11"/>
        <v>-1202.91</v>
      </c>
      <c r="I34" s="29">
        <f t="shared" si="11"/>
        <v>-4474.81</v>
      </c>
      <c r="J34" s="29">
        <f t="shared" si="11"/>
        <v>-5116.36</v>
      </c>
      <c r="K34" s="29">
        <f t="shared" si="11"/>
        <v>-412233.48</v>
      </c>
      <c r="L34" s="29">
        <f t="shared" si="11"/>
        <v>-375383.42</v>
      </c>
      <c r="M34" s="29">
        <f t="shared" si="11"/>
        <v>-3175.67</v>
      </c>
      <c r="N34" s="29">
        <f t="shared" si="11"/>
        <v>-1443.48</v>
      </c>
      <c r="O34" s="29">
        <f t="shared" si="11"/>
        <v>-835251.98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-405000</v>
      </c>
      <c r="L41" s="31">
        <v>-369000</v>
      </c>
      <c r="M41" s="31">
        <v>0</v>
      </c>
      <c r="N41" s="31">
        <v>0</v>
      </c>
      <c r="O41" s="31">
        <f t="shared" si="10"/>
        <v>-774000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-7794.83</v>
      </c>
      <c r="C43" s="31">
        <v>-5276.75</v>
      </c>
      <c r="D43" s="31">
        <v>-5677.72</v>
      </c>
      <c r="E43" s="31">
        <v>-1555.76</v>
      </c>
      <c r="F43" s="31">
        <v>-5036.17</v>
      </c>
      <c r="G43" s="31">
        <v>-6880.62</v>
      </c>
      <c r="H43" s="31">
        <v>-1202.91</v>
      </c>
      <c r="I43" s="31">
        <v>-4474.81</v>
      </c>
      <c r="J43" s="31">
        <v>-5116.36</v>
      </c>
      <c r="K43" s="31">
        <v>-7233.48</v>
      </c>
      <c r="L43" s="31">
        <v>-6383.42</v>
      </c>
      <c r="M43" s="31">
        <v>-3175.67</v>
      </c>
      <c r="N43" s="31">
        <v>-1443.48</v>
      </c>
      <c r="O43" s="31">
        <f>SUM(B43:N43)</f>
        <v>-61251.97999999999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60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551959.3200000001</v>
      </c>
      <c r="C53" s="34">
        <f aca="true" t="shared" si="13" ref="C53:N53">+C20+C31</f>
        <v>350476.06</v>
      </c>
      <c r="D53" s="34">
        <f t="shared" si="13"/>
        <v>391239.05999999994</v>
      </c>
      <c r="E53" s="34">
        <f t="shared" si="13"/>
        <v>108714.85</v>
      </c>
      <c r="F53" s="34">
        <f t="shared" si="13"/>
        <v>346714.79</v>
      </c>
      <c r="G53" s="34">
        <f t="shared" si="13"/>
        <v>479858.7899999999</v>
      </c>
      <c r="H53" s="34">
        <f t="shared" si="13"/>
        <v>84948.28</v>
      </c>
      <c r="I53" s="34">
        <f t="shared" si="13"/>
        <v>314984.59</v>
      </c>
      <c r="J53" s="34">
        <f t="shared" si="13"/>
        <v>348205.9499999999</v>
      </c>
      <c r="K53" s="34">
        <f t="shared" si="13"/>
        <v>98563.34000000003</v>
      </c>
      <c r="L53" s="34">
        <f t="shared" si="13"/>
        <v>84997.44999999995</v>
      </c>
      <c r="M53" s="34">
        <f t="shared" si="13"/>
        <v>232857.97</v>
      </c>
      <c r="N53" s="34">
        <f t="shared" si="13"/>
        <v>99288.86000000002</v>
      </c>
      <c r="O53" s="34">
        <f>SUM(B53:N53)</f>
        <v>3492809.3099999996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551959.3200000001</v>
      </c>
      <c r="C59" s="42">
        <f t="shared" si="14"/>
        <v>350476.06</v>
      </c>
      <c r="D59" s="42">
        <f t="shared" si="14"/>
        <v>391239.06</v>
      </c>
      <c r="E59" s="42">
        <f t="shared" si="14"/>
        <v>108714.86</v>
      </c>
      <c r="F59" s="42">
        <f t="shared" si="14"/>
        <v>346714.8</v>
      </c>
      <c r="G59" s="42">
        <f t="shared" si="14"/>
        <v>479858.79</v>
      </c>
      <c r="H59" s="42">
        <f t="shared" si="14"/>
        <v>84948.28</v>
      </c>
      <c r="I59" s="42">
        <f t="shared" si="14"/>
        <v>314984.58</v>
      </c>
      <c r="J59" s="42">
        <f t="shared" si="14"/>
        <v>348205.95</v>
      </c>
      <c r="K59" s="42">
        <f t="shared" si="14"/>
        <v>98563.34</v>
      </c>
      <c r="L59" s="42">
        <f t="shared" si="14"/>
        <v>84997.46</v>
      </c>
      <c r="M59" s="42">
        <f t="shared" si="14"/>
        <v>232857.97</v>
      </c>
      <c r="N59" s="42">
        <f t="shared" si="14"/>
        <v>99288.86</v>
      </c>
      <c r="O59" s="34">
        <f t="shared" si="14"/>
        <v>3492809.33</v>
      </c>
      <c r="Q59"/>
    </row>
    <row r="60" spans="1:18" ht="18.75" customHeight="1">
      <c r="A60" s="26" t="s">
        <v>54</v>
      </c>
      <c r="B60" s="42">
        <v>460809.69</v>
      </c>
      <c r="C60" s="42">
        <v>258961.08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719770.77</v>
      </c>
      <c r="P60"/>
      <c r="Q60"/>
      <c r="R60" s="41"/>
    </row>
    <row r="61" spans="1:16" ht="18.75" customHeight="1">
      <c r="A61" s="26" t="s">
        <v>55</v>
      </c>
      <c r="B61" s="42">
        <v>91149.63</v>
      </c>
      <c r="C61" s="42">
        <v>91514.98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182664.61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391239.06</v>
      </c>
      <c r="E62" s="43">
        <v>0</v>
      </c>
      <c r="F62" s="43">
        <v>0</v>
      </c>
      <c r="G62" s="43">
        <v>0</v>
      </c>
      <c r="H62" s="42">
        <v>84948.28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476187.33999999997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108714.86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108714.86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346714.8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346714.8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479858.79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479858.79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314984.58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314984.58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348205.95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348205.95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98563.34</v>
      </c>
      <c r="L68" s="29">
        <v>84997.46</v>
      </c>
      <c r="M68" s="43">
        <v>0</v>
      </c>
      <c r="N68" s="43">
        <v>0</v>
      </c>
      <c r="O68" s="34">
        <f t="shared" si="15"/>
        <v>183560.8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232857.97</v>
      </c>
      <c r="N69" s="43">
        <v>0</v>
      </c>
      <c r="O69" s="34">
        <f t="shared" si="15"/>
        <v>232857.97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99288.86</v>
      </c>
      <c r="O70" s="46">
        <f t="shared" si="15"/>
        <v>99288.86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2023-02-10T17:54:18Z</dcterms:modified>
  <cp:category/>
  <cp:version/>
  <cp:contentType/>
  <cp:contentStatus/>
</cp:coreProperties>
</file>