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<sst xmlns="http://schemas.openxmlformats.org/spreadsheetml/2006/main" count="88" uniqueCount="85">
  <si>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</si>
  <si>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</si>
  <si>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</si>
  <si>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</si>
  <si>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</si>
  <si>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</si>
  <si>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</si>
  <si>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</si>
  <si>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</si>
  <si>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</si>
  <si>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</si>
  <si>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</si>
  <si>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</si>
  <si>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</si>
  <si>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</si>
  <si>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</si>
  <si>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</si>
  <si>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</si>
  <si>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</si>
  <si>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</si>
  <si>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</si>
  <si>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</si>
  <si>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</si>
  <si>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</si>
  <si>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</si>
  <si>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</si>
  <si>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</si>
  <si>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</si>
  <si>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</si>
  <si>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</si>
  <si>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</si>
  <si>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</si>
  <si>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</si>
  <si>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</si>
  <si>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</si>
  <si>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</si>
  <si>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</si>
  <si>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</si>
  <si>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</si>
  <si>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</si>
  <si>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</si>
  <si>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</si>
  <si>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</si>
  <si>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</si>
  <si>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</si>
  <si>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</si>
  <si>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</si>
  <si>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</si>
  <si>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</si>
  <si>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</si>
  <si>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</si>
  <si>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</si>
  <si>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</si>
  <si>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</si>
  <si>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</si>
  <si>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</si>
  <si>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</si>
  <si>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</si>
  <si>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</si>
  <si>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</si>
  <si>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</si>
  <si>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</si>
  <si>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</si>
  <si>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</si>
  <si>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</si>
  <si>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</si>
  <si>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</si>
  <si>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</si>
  <si>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</si>
  <si>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</si>
  <si>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</si>
  <si>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</si>
  <si>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</si>
  <si>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</si>
  <si>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</si>
  <si>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</si>
  <si>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</si>
  <si>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</si>
  <si>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</si>
  <si>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</si>
  <si>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</si>
  <si>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</si>
  <si>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</si>
  <si>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</si>
  <si>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04/02/23 - VENCIMENTO 10/02/23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</si>
</sst>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257247</v>
      </c>
      <c r="C7" s="9">
        <f t="shared" si="0"/>
        <v>171326</v>
      </c>
      <c r="D7" s="9">
        <f t="shared" si="0"/>
        <v>182835</v>
      </c>
      <c r="E7" s="9">
        <f t="shared" si="0"/>
        <v>45696</v>
      </c>
      <c r="F7" s="9">
        <f t="shared" si="0"/>
        <v>138802</v>
      </c>
      <c r="G7" s="9">
        <f t="shared" si="0"/>
        <v>217392</v>
      </c>
      <c r="H7" s="9">
        <f t="shared" si="0"/>
        <v>27192</v>
      </c>
      <c r="I7" s="9">
        <f t="shared" si="0"/>
        <v>183029</v>
      </c>
      <c r="J7" s="9">
        <f t="shared" si="0"/>
        <v>149546</v>
      </c>
      <c r="K7" s="9">
        <f t="shared" si="0"/>
        <v>229647</v>
      </c>
      <c r="L7" s="9">
        <f t="shared" si="0"/>
        <v>179290</v>
      </c>
      <c r="M7" s="9">
        <f t="shared" si="0"/>
        <v>76885</v>
      </c>
      <c r="N7" s="9">
        <f t="shared" si="0"/>
        <v>47969</v>
      </c>
      <c r="O7" s="9">
        <f t="shared" si="0"/>
        <v>1906856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11143</v>
      </c>
      <c r="C8" s="11">
        <f t="shared" si="1"/>
        <v>10985</v>
      </c>
      <c r="D8" s="11">
        <f t="shared" si="1"/>
        <v>8087</v>
      </c>
      <c r="E8" s="11">
        <f t="shared" si="1"/>
        <v>1839</v>
      </c>
      <c r="F8" s="11">
        <f t="shared" si="1"/>
        <v>5874</v>
      </c>
      <c r="G8" s="11">
        <f t="shared" si="1"/>
        <v>9060</v>
      </c>
      <c r="H8" s="11">
        <f t="shared" si="1"/>
        <v>1792</v>
      </c>
      <c r="I8" s="11">
        <f t="shared" si="1"/>
        <v>12971</v>
      </c>
      <c r="J8" s="11">
        <f t="shared" si="1"/>
        <v>8631</v>
      </c>
      <c r="K8" s="11">
        <f t="shared" si="1"/>
        <v>7625</v>
      </c>
      <c r="L8" s="11">
        <f t="shared" si="1"/>
        <v>5846</v>
      </c>
      <c r="M8" s="11">
        <f t="shared" si="1"/>
        <v>3620</v>
      </c>
      <c r="N8" s="11">
        <f t="shared" si="1"/>
        <v>3145</v>
      </c>
      <c r="O8" s="11">
        <f t="shared" si="1"/>
        <v>90618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11143</v>
      </c>
      <c r="C9" s="11">
        <v>10985</v>
      </c>
      <c r="D9" s="11">
        <v>8087</v>
      </c>
      <c r="E9" s="11">
        <v>1839</v>
      </c>
      <c r="F9" s="11">
        <v>5874</v>
      </c>
      <c r="G9" s="11">
        <v>9060</v>
      </c>
      <c r="H9" s="11">
        <v>1792</v>
      </c>
      <c r="I9" s="11">
        <v>12971</v>
      </c>
      <c r="J9" s="11">
        <v>8631</v>
      </c>
      <c r="K9" s="11">
        <v>7613</v>
      </c>
      <c r="L9" s="11">
        <v>5846</v>
      </c>
      <c r="M9" s="11">
        <v>3617</v>
      </c>
      <c r="N9" s="11">
        <v>3140</v>
      </c>
      <c r="O9" s="11">
        <f>SUM(B9:N9)</f>
        <v>90598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</v>
      </c>
      <c r="L10" s="13">
        <v>0</v>
      </c>
      <c r="M10" s="13">
        <v>3</v>
      </c>
      <c r="N10" s="13">
        <v>5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246104</v>
      </c>
      <c r="C11" s="13">
        <v>160341</v>
      </c>
      <c r="D11" s="13">
        <v>174748</v>
      </c>
      <c r="E11" s="13">
        <v>43857</v>
      </c>
      <c r="F11" s="13">
        <v>132928</v>
      </c>
      <c r="G11" s="13">
        <v>208332</v>
      </c>
      <c r="H11" s="13">
        <v>25400</v>
      </c>
      <c r="I11" s="13">
        <v>170058</v>
      </c>
      <c r="J11" s="13">
        <v>140915</v>
      </c>
      <c r="K11" s="13">
        <v>222022</v>
      </c>
      <c r="L11" s="13">
        <v>173444</v>
      </c>
      <c r="M11" s="13">
        <v>73265</v>
      </c>
      <c r="N11" s="13">
        <v>44824</v>
      </c>
      <c r="O11" s="11">
        <f>SUM(B11:N11)</f>
        <v>1816238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19295</v>
      </c>
      <c r="C12" s="13">
        <v>16663</v>
      </c>
      <c r="D12" s="13">
        <v>14712</v>
      </c>
      <c r="E12" s="13">
        <v>5051</v>
      </c>
      <c r="F12" s="13">
        <v>13869</v>
      </c>
      <c r="G12" s="13">
        <v>23665</v>
      </c>
      <c r="H12" s="13">
        <v>3093</v>
      </c>
      <c r="I12" s="13">
        <v>18781</v>
      </c>
      <c r="J12" s="13">
        <v>13399</v>
      </c>
      <c r="K12" s="13">
        <v>16584</v>
      </c>
      <c r="L12" s="13">
        <v>12178</v>
      </c>
      <c r="M12" s="13">
        <v>4313</v>
      </c>
      <c r="N12" s="13">
        <v>2133</v>
      </c>
      <c r="O12" s="11">
        <f>SUM(B12:N12)</f>
        <v>163736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226809</v>
      </c>
      <c r="C13" s="15">
        <f t="shared" si="2"/>
        <v>143678</v>
      </c>
      <c r="D13" s="15">
        <f t="shared" si="2"/>
        <v>160036</v>
      </c>
      <c r="E13" s="15">
        <f t="shared" si="2"/>
        <v>38806</v>
      </c>
      <c r="F13" s="15">
        <f t="shared" si="2"/>
        <v>119059</v>
      </c>
      <c r="G13" s="15">
        <f t="shared" si="2"/>
        <v>184667</v>
      </c>
      <c r="H13" s="15">
        <f t="shared" si="2"/>
        <v>22307</v>
      </c>
      <c r="I13" s="15">
        <f t="shared" si="2"/>
        <v>151277</v>
      </c>
      <c r="J13" s="15">
        <f t="shared" si="2"/>
        <v>127516</v>
      </c>
      <c r="K13" s="15">
        <f t="shared" si="2"/>
        <v>205438</v>
      </c>
      <c r="L13" s="15">
        <f t="shared" si="2"/>
        <v>161266</v>
      </c>
      <c r="M13" s="15">
        <f t="shared" si="2"/>
        <v>68952</v>
      </c>
      <c r="N13" s="15">
        <f t="shared" si="2"/>
        <v>42691</v>
      </c>
      <c r="O13" s="11">
        <f>SUM(B13:N13)</f>
        <v>1652502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1.255234186051447</v>
      </c>
      <c r="C18" s="19">
        <v>1.310484883497885</v>
      </c>
      <c r="D18" s="19">
        <v>1.380696082896351</v>
      </c>
      <c r="E18" s="19">
        <v>0.925298088447201</v>
      </c>
      <c r="F18" s="19">
        <v>1.365600669289868</v>
      </c>
      <c r="G18" s="19">
        <v>1.508963873682748</v>
      </c>
      <c r="H18" s="19">
        <v>1.654621257589961</v>
      </c>
      <c r="I18" s="19">
        <v>1.213493056053293</v>
      </c>
      <c r="J18" s="19">
        <v>1.381922536524969</v>
      </c>
      <c r="K18" s="19">
        <v>1.19944554747767</v>
      </c>
      <c r="L18" s="19">
        <v>1.263322588597954</v>
      </c>
      <c r="M18" s="19">
        <v>1.260136015719875</v>
      </c>
      <c r="N18" s="19">
        <v>1.137580940010598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1063718.95</v>
      </c>
      <c r="C20" s="24">
        <f t="shared" si="3"/>
        <v>747131.4299999998</v>
      </c>
      <c r="D20" s="24">
        <f t="shared" si="3"/>
        <v>732111.1599999999</v>
      </c>
      <c r="E20" s="24">
        <f t="shared" si="3"/>
        <v>212752.39</v>
      </c>
      <c r="F20" s="24">
        <f t="shared" si="3"/>
        <v>633138.3</v>
      </c>
      <c r="G20" s="24">
        <f t="shared" si="3"/>
        <v>919023.49</v>
      </c>
      <c r="H20" s="24">
        <f t="shared" si="3"/>
        <v>166988.38999999998</v>
      </c>
      <c r="I20" s="24">
        <f t="shared" si="3"/>
        <v>751434.25</v>
      </c>
      <c r="J20" s="24">
        <f t="shared" si="3"/>
        <v>681855.6499999999</v>
      </c>
      <c r="K20" s="24">
        <f t="shared" si="3"/>
        <v>876367.6599999999</v>
      </c>
      <c r="L20" s="24">
        <f t="shared" si="3"/>
        <v>823263.88</v>
      </c>
      <c r="M20" s="24">
        <f t="shared" si="3"/>
        <v>415462.30999999994</v>
      </c>
      <c r="N20" s="24">
        <f t="shared" si="3"/>
        <v>207722.76</v>
      </c>
      <c r="O20" s="24">
        <f>O21+O22+O23+O24+O25+O26+O27+O28+O29</f>
        <v>8230970.62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755380.09</v>
      </c>
      <c r="C21" s="28">
        <f t="shared" si="4"/>
        <v>519717.42</v>
      </c>
      <c r="D21" s="28">
        <f t="shared" si="4"/>
        <v>486414.23</v>
      </c>
      <c r="E21" s="28">
        <f t="shared" si="4"/>
        <v>207683.75</v>
      </c>
      <c r="F21" s="28">
        <f t="shared" si="4"/>
        <v>428009.85</v>
      </c>
      <c r="G21" s="28">
        <f t="shared" si="4"/>
        <v>551566.98</v>
      </c>
      <c r="H21" s="28">
        <f t="shared" si="4"/>
        <v>92629.55</v>
      </c>
      <c r="I21" s="28">
        <f t="shared" si="4"/>
        <v>551301.65</v>
      </c>
      <c r="J21" s="28">
        <f t="shared" si="4"/>
        <v>453064.56</v>
      </c>
      <c r="K21" s="28">
        <f t="shared" si="4"/>
        <v>657640.11</v>
      </c>
      <c r="L21" s="28">
        <f t="shared" si="4"/>
        <v>584610.9</v>
      </c>
      <c r="M21" s="28">
        <f t="shared" si="4"/>
        <v>289287.5</v>
      </c>
      <c r="N21" s="28">
        <f t="shared" si="4"/>
        <v>163032.24</v>
      </c>
      <c r="O21" s="28">
        <f aca="true" t="shared" si="5" ref="O21:O29">SUM(B21:N21)</f>
        <v>5740338.83</v>
      </c>
    </row>
    <row r="22" spans="1:23" ht="18.75" customHeight="1">
      <c r="A22" s="26" t="s">
        <v>33</v>
      </c>
      <c r="B22" s="28">
        <f>IF(B18&lt;&gt;0,ROUND((B18-1)*B21,2),0)</f>
        <v>192798.82</v>
      </c>
      <c r="C22" s="28">
        <f aca="true" t="shared" si="6" ref="C22:N22">IF(C18&lt;&gt;0,ROUND((C18-1)*C21,2),0)</f>
        <v>161364.4</v>
      </c>
      <c r="D22" s="28">
        <f t="shared" si="6"/>
        <v>185175.99</v>
      </c>
      <c r="E22" s="28">
        <f t="shared" si="6"/>
        <v>-15514.37</v>
      </c>
      <c r="F22" s="28">
        <f t="shared" si="6"/>
        <v>156480.69</v>
      </c>
      <c r="G22" s="28">
        <f t="shared" si="6"/>
        <v>280727.67</v>
      </c>
      <c r="H22" s="28">
        <f t="shared" si="6"/>
        <v>60637.27</v>
      </c>
      <c r="I22" s="28">
        <f t="shared" si="6"/>
        <v>117699.07</v>
      </c>
      <c r="J22" s="28">
        <f t="shared" si="6"/>
        <v>173035.57</v>
      </c>
      <c r="K22" s="28">
        <f t="shared" si="6"/>
        <v>131163.39</v>
      </c>
      <c r="L22" s="28">
        <f t="shared" si="6"/>
        <v>153941.26</v>
      </c>
      <c r="M22" s="28">
        <f t="shared" si="6"/>
        <v>75254.1</v>
      </c>
      <c r="N22" s="28">
        <f t="shared" si="6"/>
        <v>22430.13</v>
      </c>
      <c r="O22" s="28">
        <f t="shared" si="5"/>
        <v>1695193.99</v>
      </c>
      <c r="W22" s="51"/>
    </row>
    <row r="23" spans="1:15" ht="18.75" customHeight="1">
      <c r="A23" s="26" t="s">
        <v>34</v>
      </c>
      <c r="B23" s="28">
        <v>49511.75</v>
      </c>
      <c r="C23" s="28">
        <v>36428.46</v>
      </c>
      <c r="D23" s="28">
        <v>27369.47</v>
      </c>
      <c r="E23" s="28">
        <v>9353.11</v>
      </c>
      <c r="F23" s="28">
        <v>26360.17</v>
      </c>
      <c r="G23" s="28">
        <v>40762.51</v>
      </c>
      <c r="H23" s="28">
        <v>5328.41</v>
      </c>
      <c r="I23" s="28">
        <v>35775.43</v>
      </c>
      <c r="J23" s="28">
        <v>32054.49</v>
      </c>
      <c r="K23" s="28">
        <v>42599.99</v>
      </c>
      <c r="L23" s="28">
        <v>40127.49</v>
      </c>
      <c r="M23" s="28">
        <v>19009.23</v>
      </c>
      <c r="N23" s="28">
        <v>11276.53</v>
      </c>
      <c r="O23" s="28">
        <f t="shared" si="5"/>
        <v>375957.04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1390.25</v>
      </c>
      <c r="C26" s="28">
        <v>1000.87</v>
      </c>
      <c r="D26" s="28">
        <v>969.14</v>
      </c>
      <c r="E26" s="28">
        <v>282.67</v>
      </c>
      <c r="F26" s="28">
        <v>839.34</v>
      </c>
      <c r="G26" s="28">
        <v>1214.31</v>
      </c>
      <c r="H26" s="28">
        <v>219.21</v>
      </c>
      <c r="I26" s="28">
        <v>983.56</v>
      </c>
      <c r="J26" s="28">
        <v>908.57</v>
      </c>
      <c r="K26" s="28">
        <v>1156.62</v>
      </c>
      <c r="L26" s="28">
        <v>1084.51</v>
      </c>
      <c r="M26" s="28">
        <v>536.49</v>
      </c>
      <c r="N26" s="28">
        <v>274.04</v>
      </c>
      <c r="O26" s="28">
        <f t="shared" si="5"/>
        <v>10859.580000000002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1056.92</v>
      </c>
      <c r="C27" s="28">
        <v>786.91</v>
      </c>
      <c r="D27" s="28">
        <v>690.17</v>
      </c>
      <c r="E27" s="28">
        <v>210.82</v>
      </c>
      <c r="F27" s="28">
        <v>694.54</v>
      </c>
      <c r="G27" s="28">
        <v>935.64</v>
      </c>
      <c r="H27" s="28">
        <v>173.27</v>
      </c>
      <c r="I27" s="28">
        <v>732.09</v>
      </c>
      <c r="J27" s="28">
        <v>684.42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8351.61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-56759.88</v>
      </c>
      <c r="C31" s="28">
        <f aca="true" t="shared" si="7" ref="C31:O31">+C32+C34+C47+C48+C49+C54-C55</f>
        <v>-53899.45</v>
      </c>
      <c r="D31" s="28">
        <f t="shared" si="7"/>
        <v>-40971.82000000001</v>
      </c>
      <c r="E31" s="28">
        <f t="shared" si="7"/>
        <v>-9663.4</v>
      </c>
      <c r="F31" s="28">
        <f t="shared" si="7"/>
        <v>-30512.879999999997</v>
      </c>
      <c r="G31" s="28">
        <f t="shared" si="7"/>
        <v>-46616.31</v>
      </c>
      <c r="H31" s="28">
        <f t="shared" si="7"/>
        <v>-9103.74</v>
      </c>
      <c r="I31" s="28">
        <f t="shared" si="7"/>
        <v>-62541.61</v>
      </c>
      <c r="J31" s="28">
        <f t="shared" si="7"/>
        <v>-43028.61</v>
      </c>
      <c r="K31" s="28">
        <f t="shared" si="7"/>
        <v>-759928.74</v>
      </c>
      <c r="L31" s="28">
        <f t="shared" si="7"/>
        <v>-697752.97</v>
      </c>
      <c r="M31" s="28">
        <f t="shared" si="7"/>
        <v>-18898.01</v>
      </c>
      <c r="N31" s="28">
        <f t="shared" si="7"/>
        <v>-15339.64</v>
      </c>
      <c r="O31" s="28">
        <f t="shared" si="7"/>
        <v>-1845017.06</v>
      </c>
    </row>
    <row r="32" spans="1:15" ht="18.75" customHeight="1">
      <c r="A32" s="26" t="s">
        <v>38</v>
      </c>
      <c r="B32" s="29">
        <f>+B33</f>
        <v>-49029.2</v>
      </c>
      <c r="C32" s="29">
        <f>+C33</f>
        <v>-48334</v>
      </c>
      <c r="D32" s="29">
        <f aca="true" t="shared" si="8" ref="D32:O32">+D33</f>
        <v>-35582.8</v>
      </c>
      <c r="E32" s="29">
        <f t="shared" si="8"/>
        <v>-8091.6</v>
      </c>
      <c r="F32" s="29">
        <f t="shared" si="8"/>
        <v>-25845.6</v>
      </c>
      <c r="G32" s="29">
        <f t="shared" si="8"/>
        <v>-39864</v>
      </c>
      <c r="H32" s="29">
        <f t="shared" si="8"/>
        <v>-7884.8</v>
      </c>
      <c r="I32" s="29">
        <f t="shared" si="8"/>
        <v>-57072.4</v>
      </c>
      <c r="J32" s="29">
        <f t="shared" si="8"/>
        <v>-37976.4</v>
      </c>
      <c r="K32" s="29">
        <f t="shared" si="8"/>
        <v>-33497.2</v>
      </c>
      <c r="L32" s="29">
        <f t="shared" si="8"/>
        <v>-25722.4</v>
      </c>
      <c r="M32" s="29">
        <f t="shared" si="8"/>
        <v>-15914.8</v>
      </c>
      <c r="N32" s="29">
        <f t="shared" si="8"/>
        <v>-13816</v>
      </c>
      <c r="O32" s="29">
        <f t="shared" si="8"/>
        <v>-398631.20000000007</v>
      </c>
    </row>
    <row r="33" spans="1:26" ht="18.75" customHeight="1">
      <c r="A33" s="27" t="s">
        <v>39</v>
      </c>
      <c r="B33" s="16">
        <f>ROUND((-B9)*$G$3,2)</f>
        <v>-49029.2</v>
      </c>
      <c r="C33" s="16">
        <f aca="true" t="shared" si="9" ref="C33:N33">ROUND((-C9)*$G$3,2)</f>
        <v>-48334</v>
      </c>
      <c r="D33" s="16">
        <f t="shared" si="9"/>
        <v>-35582.8</v>
      </c>
      <c r="E33" s="16">
        <f t="shared" si="9"/>
        <v>-8091.6</v>
      </c>
      <c r="F33" s="16">
        <f t="shared" si="9"/>
        <v>-25845.6</v>
      </c>
      <c r="G33" s="16">
        <f t="shared" si="9"/>
        <v>-39864</v>
      </c>
      <c r="H33" s="16">
        <f t="shared" si="9"/>
        <v>-7884.8</v>
      </c>
      <c r="I33" s="16">
        <f t="shared" si="9"/>
        <v>-57072.4</v>
      </c>
      <c r="J33" s="16">
        <f t="shared" si="9"/>
        <v>-37976.4</v>
      </c>
      <c r="K33" s="16">
        <f t="shared" si="9"/>
        <v>-33497.2</v>
      </c>
      <c r="L33" s="16">
        <f t="shared" si="9"/>
        <v>-25722.4</v>
      </c>
      <c r="M33" s="16">
        <f t="shared" si="9"/>
        <v>-15914.8</v>
      </c>
      <c r="N33" s="16">
        <f t="shared" si="9"/>
        <v>-13816</v>
      </c>
      <c r="O33" s="30">
        <f aca="true" t="shared" si="10" ref="O33:O55">SUM(B33:N33)</f>
        <v>-398631.20000000007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-7730.68</v>
      </c>
      <c r="C34" s="29">
        <f aca="true" t="shared" si="11" ref="C34:O34">SUM(C35:C45)</f>
        <v>-5565.45</v>
      </c>
      <c r="D34" s="29">
        <f t="shared" si="11"/>
        <v>-5389.02</v>
      </c>
      <c r="E34" s="29">
        <f t="shared" si="11"/>
        <v>-1571.8</v>
      </c>
      <c r="F34" s="29">
        <f t="shared" si="11"/>
        <v>-4667.28</v>
      </c>
      <c r="G34" s="29">
        <f t="shared" si="11"/>
        <v>-6752.31</v>
      </c>
      <c r="H34" s="29">
        <f t="shared" si="11"/>
        <v>-1218.94</v>
      </c>
      <c r="I34" s="29">
        <f t="shared" si="11"/>
        <v>-5469.21</v>
      </c>
      <c r="J34" s="29">
        <f t="shared" si="11"/>
        <v>-5052.21</v>
      </c>
      <c r="K34" s="29">
        <f t="shared" si="11"/>
        <v>-726431.54</v>
      </c>
      <c r="L34" s="29">
        <f t="shared" si="11"/>
        <v>-672030.57</v>
      </c>
      <c r="M34" s="29">
        <f t="shared" si="11"/>
        <v>-2983.21</v>
      </c>
      <c r="N34" s="29">
        <f t="shared" si="11"/>
        <v>-1523.64</v>
      </c>
      <c r="O34" s="29">
        <f t="shared" si="11"/>
        <v>-1446385.86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-7730.68</v>
      </c>
      <c r="C43" s="31">
        <v>-5565.45</v>
      </c>
      <c r="D43" s="31">
        <v>-5389.02</v>
      </c>
      <c r="E43" s="31">
        <v>-1571.8</v>
      </c>
      <c r="F43" s="31">
        <v>-4667.28</v>
      </c>
      <c r="G43" s="31">
        <v>-6752.31</v>
      </c>
      <c r="H43" s="31">
        <v>-1218.94</v>
      </c>
      <c r="I43" s="31">
        <v>-5469.21</v>
      </c>
      <c r="J43" s="31">
        <v>-5052.21</v>
      </c>
      <c r="K43" s="31">
        <v>-6431.54</v>
      </c>
      <c r="L43" s="31">
        <v>-6030.57</v>
      </c>
      <c r="M43" s="31">
        <v>-2983.21</v>
      </c>
      <c r="N43" s="31">
        <v>-1523.64</v>
      </c>
      <c r="O43" s="31">
        <f>SUM(B43:N43)</f>
        <v>-60385.86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1006959.07</v>
      </c>
      <c r="C53" s="34">
        <f aca="true" t="shared" si="13" ref="C53:N53">+C20+C31</f>
        <v>693231.9799999999</v>
      </c>
      <c r="D53" s="34">
        <f t="shared" si="13"/>
        <v>691139.3399999999</v>
      </c>
      <c r="E53" s="34">
        <f t="shared" si="13"/>
        <v>203088.99000000002</v>
      </c>
      <c r="F53" s="34">
        <f t="shared" si="13"/>
        <v>602625.42</v>
      </c>
      <c r="G53" s="34">
        <f t="shared" si="13"/>
        <v>872407.1799999999</v>
      </c>
      <c r="H53" s="34">
        <f t="shared" si="13"/>
        <v>157884.65</v>
      </c>
      <c r="I53" s="34">
        <f t="shared" si="13"/>
        <v>688892.64</v>
      </c>
      <c r="J53" s="34">
        <f t="shared" si="13"/>
        <v>638827.0399999999</v>
      </c>
      <c r="K53" s="34">
        <f t="shared" si="13"/>
        <v>116438.91999999993</v>
      </c>
      <c r="L53" s="34">
        <f t="shared" si="13"/>
        <v>125510.91000000003</v>
      </c>
      <c r="M53" s="34">
        <f t="shared" si="13"/>
        <v>396564.29999999993</v>
      </c>
      <c r="N53" s="34">
        <f t="shared" si="13"/>
        <v>192383.12</v>
      </c>
      <c r="O53" s="34">
        <f>SUM(B53:N53)</f>
        <v>6385953.56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1006959.07</v>
      </c>
      <c r="C59" s="42">
        <f t="shared" si="14"/>
        <v>693231.98</v>
      </c>
      <c r="D59" s="42">
        <f t="shared" si="14"/>
        <v>691139.35</v>
      </c>
      <c r="E59" s="42">
        <f t="shared" si="14"/>
        <v>203088.99</v>
      </c>
      <c r="F59" s="42">
        <f t="shared" si="14"/>
        <v>602625.41</v>
      </c>
      <c r="G59" s="42">
        <f t="shared" si="14"/>
        <v>872407.18</v>
      </c>
      <c r="H59" s="42">
        <f t="shared" si="14"/>
        <v>157884.65</v>
      </c>
      <c r="I59" s="42">
        <f t="shared" si="14"/>
        <v>688892.65</v>
      </c>
      <c r="J59" s="42">
        <f t="shared" si="14"/>
        <v>638827.04</v>
      </c>
      <c r="K59" s="42">
        <f t="shared" si="14"/>
        <v>116438.93</v>
      </c>
      <c r="L59" s="42">
        <f t="shared" si="14"/>
        <v>125510.91</v>
      </c>
      <c r="M59" s="42">
        <f t="shared" si="14"/>
        <v>396564.3</v>
      </c>
      <c r="N59" s="42">
        <f t="shared" si="14"/>
        <v>192383.12</v>
      </c>
      <c r="O59" s="34">
        <f t="shared" si="14"/>
        <v>6385953.58</v>
      </c>
      <c r="Q59"/>
    </row>
    <row r="60" spans="1:18" ht="18.75" customHeight="1">
      <c r="A60" s="26" t="s">
        <v>54</v>
      </c>
      <c r="B60" s="42">
        <v>831634.49</v>
      </c>
      <c r="C60" s="42">
        <v>505745.34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1337379.83</v>
      </c>
      <c r="P60"/>
      <c r="Q60"/>
      <c r="R60" s="41"/>
    </row>
    <row r="61" spans="1:16" ht="18.75" customHeight="1">
      <c r="A61" s="26" t="s">
        <v>55</v>
      </c>
      <c r="B61" s="42">
        <v>175324.58</v>
      </c>
      <c r="C61" s="42">
        <v>187486.64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362811.22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691139.35</v>
      </c>
      <c r="E62" s="43">
        <v>0</v>
      </c>
      <c r="F62" s="43">
        <v>0</v>
      </c>
      <c r="G62" s="43">
        <v>0</v>
      </c>
      <c r="H62" s="42">
        <v>157884.65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849024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203088.99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203088.99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602625.41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602625.41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872407.18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872407.18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688892.65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688892.65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638827.04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638827.04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116438.93</v>
      </c>
      <c r="L68" s="29">
        <v>125510.91</v>
      </c>
      <c r="M68" s="43">
        <v>0</v>
      </c>
      <c r="N68" s="43">
        <v>0</v>
      </c>
      <c r="O68" s="34">
        <f t="shared" si="15"/>
        <v>241949.84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396564.3</v>
      </c>
      <c r="N69" s="43">
        <v>0</v>
      </c>
      <c r="O69" s="34">
        <f t="shared" si="15"/>
        <v>396564.3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192383.12</v>
      </c>
      <c r="O70" s="46">
        <f t="shared" si="15"/>
        <v>192383.12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2023-02-10T17:23:55Z</dcterms:modified>
  <cp:category/>
  <cp:version/>
  <cp:contentType/>
  <cp:contentStatus/>
</cp:coreProperties>
</file>