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<sst xmlns="http://schemas.openxmlformats.org/spreadsheetml/2006/main" count="88" uniqueCount="85">
  <si>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</si>
  <si>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</si>
  <si>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</si>
  <si>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</si>
  <si>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</si>
  <si>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</si>
  <si>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</si>
  <si>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</si>
  <si>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</si>
  <si>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</si>
  <si>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</si>
  <si>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</si>
  <si>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</si>
  <si>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</si>
  <si>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</si>
  <si>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</si>
  <si>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</si>
  <si>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</si>
  <si>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</si>
  <si>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</si>
  <si>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</si>
  <si>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</si>
  <si>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</si>
  <si>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</si>
  <si>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</si>
  <si>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</si>
  <si>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</si>
  <si>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</si>
  <si>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</si>
  <si>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</si>
  <si>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</si>
  <si>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</si>
  <si>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</si>
  <si>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</si>
  <si>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</si>
  <si>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</si>
  <si>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</si>
  <si>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</si>
  <si>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</si>
  <si>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</si>
  <si>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</si>
  <si>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</si>
  <si>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</si>
  <si>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</si>
  <si>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</si>
  <si>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</si>
  <si>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</si>
  <si>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</si>
  <si>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</si>
  <si>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</si>
  <si>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</si>
  <si>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</si>
  <si>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</si>
  <si>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</si>
  <si>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</si>
  <si>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</si>
  <si>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</si>
  <si>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</si>
  <si>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</si>
  <si>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</si>
  <si>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</si>
  <si>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</si>
  <si>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</si>
  <si>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</si>
  <si>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</si>
  <si>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</si>
  <si>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</si>
  <si>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</si>
  <si>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</si>
  <si>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</si>
  <si>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</si>
  <si>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</si>
  <si>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</si>
  <si>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</si>
  <si>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</si>
  <si>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</si>
  <si>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</si>
  <si>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</si>
  <si>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</si>
  <si>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</si>
  <si>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</si>
  <si>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</si>
  <si>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</si>
  <si>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</si>
  <si>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03/02/23 - VENCIMENTO 10/02/23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</si>
</sst>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364279</v>
      </c>
      <c r="C7" s="9">
        <f t="shared" si="0"/>
        <v>257158</v>
      </c>
      <c r="D7" s="9">
        <f t="shared" si="0"/>
        <v>246634</v>
      </c>
      <c r="E7" s="9">
        <f t="shared" si="0"/>
        <v>63671</v>
      </c>
      <c r="F7" s="9">
        <f t="shared" si="0"/>
        <v>222107</v>
      </c>
      <c r="G7" s="9">
        <f t="shared" si="0"/>
        <v>342542</v>
      </c>
      <c r="H7" s="9">
        <f t="shared" si="0"/>
        <v>41685</v>
      </c>
      <c r="I7" s="9">
        <f t="shared" si="0"/>
        <v>275272</v>
      </c>
      <c r="J7" s="9">
        <f t="shared" si="0"/>
        <v>216235</v>
      </c>
      <c r="K7" s="9">
        <f t="shared" si="0"/>
        <v>338975</v>
      </c>
      <c r="L7" s="9">
        <f t="shared" si="0"/>
        <v>255559</v>
      </c>
      <c r="M7" s="9">
        <f t="shared" si="0"/>
        <v>125109</v>
      </c>
      <c r="N7" s="9">
        <f t="shared" si="0"/>
        <v>79189</v>
      </c>
      <c r="O7" s="9">
        <f t="shared" si="0"/>
        <v>2828415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12871</v>
      </c>
      <c r="C8" s="11">
        <f t="shared" si="1"/>
        <v>13338</v>
      </c>
      <c r="D8" s="11">
        <f t="shared" si="1"/>
        <v>8407</v>
      </c>
      <c r="E8" s="11">
        <f t="shared" si="1"/>
        <v>2135</v>
      </c>
      <c r="F8" s="11">
        <f t="shared" si="1"/>
        <v>7541</v>
      </c>
      <c r="G8" s="11">
        <f t="shared" si="1"/>
        <v>10950</v>
      </c>
      <c r="H8" s="11">
        <f t="shared" si="1"/>
        <v>2088</v>
      </c>
      <c r="I8" s="11">
        <f t="shared" si="1"/>
        <v>16016</v>
      </c>
      <c r="J8" s="11">
        <f t="shared" si="1"/>
        <v>10157</v>
      </c>
      <c r="K8" s="11">
        <f t="shared" si="1"/>
        <v>8687</v>
      </c>
      <c r="L8" s="11">
        <f t="shared" si="1"/>
        <v>6586</v>
      </c>
      <c r="M8" s="11">
        <f t="shared" si="1"/>
        <v>5248</v>
      </c>
      <c r="N8" s="11">
        <f t="shared" si="1"/>
        <v>4098</v>
      </c>
      <c r="O8" s="11">
        <f t="shared" si="1"/>
        <v>108122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12871</v>
      </c>
      <c r="C9" s="11">
        <v>13338</v>
      </c>
      <c r="D9" s="11">
        <v>8407</v>
      </c>
      <c r="E9" s="11">
        <v>2135</v>
      </c>
      <c r="F9" s="11">
        <v>7541</v>
      </c>
      <c r="G9" s="11">
        <v>10950</v>
      </c>
      <c r="H9" s="11">
        <v>2088</v>
      </c>
      <c r="I9" s="11">
        <v>16016</v>
      </c>
      <c r="J9" s="11">
        <v>10157</v>
      </c>
      <c r="K9" s="11">
        <v>8674</v>
      </c>
      <c r="L9" s="11">
        <v>6586</v>
      </c>
      <c r="M9" s="11">
        <v>5244</v>
      </c>
      <c r="N9" s="11">
        <v>4089</v>
      </c>
      <c r="O9" s="11">
        <f>SUM(B9:N9)</f>
        <v>108096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</v>
      </c>
      <c r="L10" s="13">
        <v>0</v>
      </c>
      <c r="M10" s="13">
        <v>4</v>
      </c>
      <c r="N10" s="13">
        <v>9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351408</v>
      </c>
      <c r="C11" s="13">
        <v>243820</v>
      </c>
      <c r="D11" s="13">
        <v>238227</v>
      </c>
      <c r="E11" s="13">
        <v>61536</v>
      </c>
      <c r="F11" s="13">
        <v>214566</v>
      </c>
      <c r="G11" s="13">
        <v>331592</v>
      </c>
      <c r="H11" s="13">
        <v>39597</v>
      </c>
      <c r="I11" s="13">
        <v>259256</v>
      </c>
      <c r="J11" s="13">
        <v>206078</v>
      </c>
      <c r="K11" s="13">
        <v>330288</v>
      </c>
      <c r="L11" s="13">
        <v>248973</v>
      </c>
      <c r="M11" s="13">
        <v>119861</v>
      </c>
      <c r="N11" s="13">
        <v>75091</v>
      </c>
      <c r="O11" s="11">
        <f>SUM(B11:N11)</f>
        <v>2720293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26886</v>
      </c>
      <c r="C12" s="13">
        <v>23919</v>
      </c>
      <c r="D12" s="13">
        <v>19293</v>
      </c>
      <c r="E12" s="13">
        <v>7140</v>
      </c>
      <c r="F12" s="13">
        <v>21143</v>
      </c>
      <c r="G12" s="13">
        <v>34683</v>
      </c>
      <c r="H12" s="13">
        <v>4412</v>
      </c>
      <c r="I12" s="13">
        <v>26496</v>
      </c>
      <c r="J12" s="13">
        <v>18851</v>
      </c>
      <c r="K12" s="13">
        <v>23541</v>
      </c>
      <c r="L12" s="13">
        <v>17719</v>
      </c>
      <c r="M12" s="13">
        <v>6428</v>
      </c>
      <c r="N12" s="13">
        <v>3241</v>
      </c>
      <c r="O12" s="11">
        <f>SUM(B12:N12)</f>
        <v>233752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324522</v>
      </c>
      <c r="C13" s="15">
        <f t="shared" si="2"/>
        <v>219901</v>
      </c>
      <c r="D13" s="15">
        <f t="shared" si="2"/>
        <v>218934</v>
      </c>
      <c r="E13" s="15">
        <f t="shared" si="2"/>
        <v>54396</v>
      </c>
      <c r="F13" s="15">
        <f t="shared" si="2"/>
        <v>193423</v>
      </c>
      <c r="G13" s="15">
        <f t="shared" si="2"/>
        <v>296909</v>
      </c>
      <c r="H13" s="15">
        <f t="shared" si="2"/>
        <v>35185</v>
      </c>
      <c r="I13" s="15">
        <f t="shared" si="2"/>
        <v>232760</v>
      </c>
      <c r="J13" s="15">
        <f t="shared" si="2"/>
        <v>187227</v>
      </c>
      <c r="K13" s="15">
        <f t="shared" si="2"/>
        <v>306747</v>
      </c>
      <c r="L13" s="15">
        <f t="shared" si="2"/>
        <v>231254</v>
      </c>
      <c r="M13" s="15">
        <f t="shared" si="2"/>
        <v>113433</v>
      </c>
      <c r="N13" s="15">
        <f t="shared" si="2"/>
        <v>71850</v>
      </c>
      <c r="O13" s="11">
        <f>SUM(B13:N13)</f>
        <v>2486541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1.252768431275537</v>
      </c>
      <c r="C18" s="19">
        <v>1.311281022288918</v>
      </c>
      <c r="D18" s="19">
        <v>1.34419296013626</v>
      </c>
      <c r="E18" s="19">
        <v>0.908628859653356</v>
      </c>
      <c r="F18" s="19">
        <v>1.350794641453521</v>
      </c>
      <c r="G18" s="19">
        <v>1.50823010612163</v>
      </c>
      <c r="H18" s="19">
        <v>1.644963981835926</v>
      </c>
      <c r="I18" s="19">
        <v>1.213019834657738</v>
      </c>
      <c r="J18" s="19">
        <v>1.370344925033925</v>
      </c>
      <c r="K18" s="19">
        <v>1.182915009272494</v>
      </c>
      <c r="L18" s="19">
        <v>1.257175436403026</v>
      </c>
      <c r="M18" s="19">
        <v>1.250956229910568</v>
      </c>
      <c r="N18" s="19">
        <v>1.137112507627244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1478444.95</v>
      </c>
      <c r="C20" s="24">
        <f t="shared" si="3"/>
        <v>1102031.4600000002</v>
      </c>
      <c r="D20" s="24">
        <f t="shared" si="3"/>
        <v>950154.13</v>
      </c>
      <c r="E20" s="24">
        <f t="shared" si="3"/>
        <v>287056.42</v>
      </c>
      <c r="F20" s="24">
        <f t="shared" si="3"/>
        <v>986927.6000000001</v>
      </c>
      <c r="G20" s="24">
        <f t="shared" si="3"/>
        <v>1416852.7099999997</v>
      </c>
      <c r="H20" s="24">
        <f t="shared" si="3"/>
        <v>249063.82</v>
      </c>
      <c r="I20" s="24">
        <f t="shared" si="3"/>
        <v>1104067.8800000001</v>
      </c>
      <c r="J20" s="24">
        <f t="shared" si="3"/>
        <v>964856.81</v>
      </c>
      <c r="K20" s="24">
        <f t="shared" si="3"/>
        <v>1259813.05</v>
      </c>
      <c r="L20" s="24">
        <f t="shared" si="3"/>
        <v>1152893.18</v>
      </c>
      <c r="M20" s="24">
        <f t="shared" si="3"/>
        <v>649142.4999999999</v>
      </c>
      <c r="N20" s="24">
        <f t="shared" si="3"/>
        <v>334761.58</v>
      </c>
      <c r="O20" s="24">
        <f>O21+O22+O23+O24+O25+O26+O27+O28+O29</f>
        <v>11936066.089999998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1069668.86</v>
      </c>
      <c r="C21" s="28">
        <f t="shared" si="4"/>
        <v>780088.79</v>
      </c>
      <c r="D21" s="28">
        <f t="shared" si="4"/>
        <v>656145.09</v>
      </c>
      <c r="E21" s="28">
        <f t="shared" si="4"/>
        <v>289378.33</v>
      </c>
      <c r="F21" s="28">
        <f t="shared" si="4"/>
        <v>684889.15</v>
      </c>
      <c r="G21" s="28">
        <f t="shared" si="4"/>
        <v>869097.56</v>
      </c>
      <c r="H21" s="28">
        <f t="shared" si="4"/>
        <v>141999.95</v>
      </c>
      <c r="I21" s="28">
        <f t="shared" si="4"/>
        <v>829146.79</v>
      </c>
      <c r="J21" s="28">
        <f t="shared" si="4"/>
        <v>655105.56</v>
      </c>
      <c r="K21" s="28">
        <f t="shared" si="4"/>
        <v>970722.71</v>
      </c>
      <c r="L21" s="28">
        <f t="shared" si="4"/>
        <v>833301.23</v>
      </c>
      <c r="M21" s="28">
        <f t="shared" si="4"/>
        <v>470735.12</v>
      </c>
      <c r="N21" s="28">
        <f t="shared" si="4"/>
        <v>269139.65</v>
      </c>
      <c r="O21" s="28">
        <f aca="true" t="shared" si="5" ref="O21:O29">SUM(B21:N21)</f>
        <v>8519418.79</v>
      </c>
    </row>
    <row r="22" spans="1:23" ht="18.75" customHeight="1">
      <c r="A22" s="26" t="s">
        <v>33</v>
      </c>
      <c r="B22" s="28">
        <f>IF(B18&lt;&gt;0,ROUND((B18-1)*B21,2),0)</f>
        <v>270378.52</v>
      </c>
      <c r="C22" s="28">
        <f aca="true" t="shared" si="6" ref="C22:N22">IF(C18&lt;&gt;0,ROUND((C18-1)*C21,2),0)</f>
        <v>242826.84</v>
      </c>
      <c r="D22" s="28">
        <f t="shared" si="6"/>
        <v>225840.52</v>
      </c>
      <c r="E22" s="28">
        <f t="shared" si="6"/>
        <v>-26440.83</v>
      </c>
      <c r="F22" s="28">
        <f t="shared" si="6"/>
        <v>240255.44</v>
      </c>
      <c r="G22" s="28">
        <f t="shared" si="6"/>
        <v>441701.55</v>
      </c>
      <c r="H22" s="28">
        <f t="shared" si="6"/>
        <v>91584.85</v>
      </c>
      <c r="I22" s="28">
        <f t="shared" si="6"/>
        <v>176624.71</v>
      </c>
      <c r="J22" s="28">
        <f t="shared" si="6"/>
        <v>242615.02</v>
      </c>
      <c r="K22" s="28">
        <f t="shared" si="6"/>
        <v>177559.75</v>
      </c>
      <c r="L22" s="28">
        <f t="shared" si="6"/>
        <v>214304.61</v>
      </c>
      <c r="M22" s="28">
        <f t="shared" si="6"/>
        <v>118133.91</v>
      </c>
      <c r="N22" s="28">
        <f t="shared" si="6"/>
        <v>36902.41</v>
      </c>
      <c r="O22" s="28">
        <f t="shared" si="5"/>
        <v>2452287.3000000003</v>
      </c>
      <c r="W22" s="51"/>
    </row>
    <row r="23" spans="1:15" ht="18.75" customHeight="1">
      <c r="A23" s="26" t="s">
        <v>34</v>
      </c>
      <c r="B23" s="28">
        <v>72548.11</v>
      </c>
      <c r="C23" s="28">
        <v>49575.45</v>
      </c>
      <c r="D23" s="28">
        <v>35201.65</v>
      </c>
      <c r="E23" s="28">
        <v>12935.17</v>
      </c>
      <c r="F23" s="28">
        <v>39515.61</v>
      </c>
      <c r="G23" s="28">
        <v>60127.65</v>
      </c>
      <c r="H23" s="28">
        <v>7100.28</v>
      </c>
      <c r="I23" s="28">
        <v>51713.27</v>
      </c>
      <c r="J23" s="28">
        <v>43541.92</v>
      </c>
      <c r="K23" s="28">
        <v>66681.79</v>
      </c>
      <c r="L23" s="28">
        <v>60838.67</v>
      </c>
      <c r="M23" s="28">
        <v>28367.76</v>
      </c>
      <c r="N23" s="28">
        <v>17727.05</v>
      </c>
      <c r="O23" s="28">
        <f t="shared" si="5"/>
        <v>545874.38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1211.42</v>
      </c>
      <c r="C26" s="28">
        <v>920.1</v>
      </c>
      <c r="D26" s="28">
        <v>784.54</v>
      </c>
      <c r="E26" s="28">
        <v>236.52</v>
      </c>
      <c r="F26" s="28">
        <v>819.15</v>
      </c>
      <c r="G26" s="28">
        <v>1173.93</v>
      </c>
      <c r="H26" s="28">
        <v>204.79</v>
      </c>
      <c r="I26" s="28">
        <v>908.57</v>
      </c>
      <c r="J26" s="28">
        <v>801.85</v>
      </c>
      <c r="K26" s="28">
        <v>1041.25</v>
      </c>
      <c r="L26" s="28">
        <v>948.95</v>
      </c>
      <c r="M26" s="28">
        <v>530.72</v>
      </c>
      <c r="N26" s="28">
        <v>282.65</v>
      </c>
      <c r="O26" s="28">
        <f t="shared" si="5"/>
        <v>9864.439999999999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-63566.67</v>
      </c>
      <c r="C31" s="28">
        <f aca="true" t="shared" si="7" ref="C31:O31">+C32+C34+C47+C48+C49+C54-C55</f>
        <v>-63803.56</v>
      </c>
      <c r="D31" s="28">
        <f t="shared" si="7"/>
        <v>-72723.42000000001</v>
      </c>
      <c r="E31" s="28">
        <f t="shared" si="7"/>
        <v>-10709.18</v>
      </c>
      <c r="F31" s="28">
        <f t="shared" si="7"/>
        <v>-63300.59</v>
      </c>
      <c r="G31" s="28">
        <f t="shared" si="7"/>
        <v>-56120.36</v>
      </c>
      <c r="H31" s="28">
        <f t="shared" si="7"/>
        <v>-10325.95</v>
      </c>
      <c r="I31" s="28">
        <f t="shared" si="7"/>
        <v>-75522.61</v>
      </c>
      <c r="J31" s="28">
        <f t="shared" si="7"/>
        <v>-49149.57000000001</v>
      </c>
      <c r="K31" s="28">
        <f t="shared" si="7"/>
        <v>-43955.59</v>
      </c>
      <c r="L31" s="28">
        <f t="shared" si="7"/>
        <v>-34255.15</v>
      </c>
      <c r="M31" s="28">
        <f t="shared" si="7"/>
        <v>-28374.899999999998</v>
      </c>
      <c r="N31" s="28">
        <f t="shared" si="7"/>
        <v>-20492.739999999998</v>
      </c>
      <c r="O31" s="28">
        <f t="shared" si="7"/>
        <v>-592300.29</v>
      </c>
    </row>
    <row r="32" spans="1:15" ht="18.75" customHeight="1">
      <c r="A32" s="26" t="s">
        <v>38</v>
      </c>
      <c r="B32" s="29">
        <f>+B33</f>
        <v>-56632.4</v>
      </c>
      <c r="C32" s="29">
        <f>+C33</f>
        <v>-58687.2</v>
      </c>
      <c r="D32" s="29">
        <f aca="true" t="shared" si="8" ref="D32:O32">+D33</f>
        <v>-36990.8</v>
      </c>
      <c r="E32" s="29">
        <f t="shared" si="8"/>
        <v>-9394</v>
      </c>
      <c r="F32" s="29">
        <f t="shared" si="8"/>
        <v>-33180.4</v>
      </c>
      <c r="G32" s="29">
        <f t="shared" si="8"/>
        <v>-48180</v>
      </c>
      <c r="H32" s="29">
        <f t="shared" si="8"/>
        <v>-9187.2</v>
      </c>
      <c r="I32" s="29">
        <f t="shared" si="8"/>
        <v>-70470.4</v>
      </c>
      <c r="J32" s="29">
        <f t="shared" si="8"/>
        <v>-44690.8</v>
      </c>
      <c r="K32" s="29">
        <f t="shared" si="8"/>
        <v>-38165.6</v>
      </c>
      <c r="L32" s="29">
        <f t="shared" si="8"/>
        <v>-28978.4</v>
      </c>
      <c r="M32" s="29">
        <f t="shared" si="8"/>
        <v>-23073.6</v>
      </c>
      <c r="N32" s="29">
        <f t="shared" si="8"/>
        <v>-17991.6</v>
      </c>
      <c r="O32" s="29">
        <f t="shared" si="8"/>
        <v>-475622.39999999997</v>
      </c>
    </row>
    <row r="33" spans="1:26" ht="18.75" customHeight="1">
      <c r="A33" s="27" t="s">
        <v>39</v>
      </c>
      <c r="B33" s="16">
        <f>ROUND((-B9)*$G$3,2)</f>
        <v>-56632.4</v>
      </c>
      <c r="C33" s="16">
        <f aca="true" t="shared" si="9" ref="C33:N33">ROUND((-C9)*$G$3,2)</f>
        <v>-58687.2</v>
      </c>
      <c r="D33" s="16">
        <f t="shared" si="9"/>
        <v>-36990.8</v>
      </c>
      <c r="E33" s="16">
        <f t="shared" si="9"/>
        <v>-9394</v>
      </c>
      <c r="F33" s="16">
        <f t="shared" si="9"/>
        <v>-33180.4</v>
      </c>
      <c r="G33" s="16">
        <f t="shared" si="9"/>
        <v>-48180</v>
      </c>
      <c r="H33" s="16">
        <f t="shared" si="9"/>
        <v>-9187.2</v>
      </c>
      <c r="I33" s="16">
        <f t="shared" si="9"/>
        <v>-70470.4</v>
      </c>
      <c r="J33" s="16">
        <f t="shared" si="9"/>
        <v>-44690.8</v>
      </c>
      <c r="K33" s="16">
        <f t="shared" si="9"/>
        <v>-38165.6</v>
      </c>
      <c r="L33" s="16">
        <f t="shared" si="9"/>
        <v>-28978.4</v>
      </c>
      <c r="M33" s="16">
        <f t="shared" si="9"/>
        <v>-23073.6</v>
      </c>
      <c r="N33" s="16">
        <f t="shared" si="9"/>
        <v>-17991.6</v>
      </c>
      <c r="O33" s="30">
        <f aca="true" t="shared" si="10" ref="O33:O55">SUM(B33:N33)</f>
        <v>-475622.39999999997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-6934.27</v>
      </c>
      <c r="C34" s="29">
        <f aca="true" t="shared" si="11" ref="C34:O34">SUM(C35:C45)</f>
        <v>-5116.36</v>
      </c>
      <c r="D34" s="29">
        <f t="shared" si="11"/>
        <v>-35732.62</v>
      </c>
      <c r="E34" s="29">
        <f t="shared" si="11"/>
        <v>-1315.18</v>
      </c>
      <c r="F34" s="29">
        <f t="shared" si="11"/>
        <v>-30120.19</v>
      </c>
      <c r="G34" s="29">
        <f t="shared" si="11"/>
        <v>-7940.360000000001</v>
      </c>
      <c r="H34" s="29">
        <f t="shared" si="11"/>
        <v>-1138.75</v>
      </c>
      <c r="I34" s="29">
        <f t="shared" si="11"/>
        <v>-5052.21</v>
      </c>
      <c r="J34" s="29">
        <f t="shared" si="11"/>
        <v>-4458.77</v>
      </c>
      <c r="K34" s="29">
        <f t="shared" si="11"/>
        <v>-5789.99</v>
      </c>
      <c r="L34" s="29">
        <f t="shared" si="11"/>
        <v>-5276.75</v>
      </c>
      <c r="M34" s="29">
        <f t="shared" si="11"/>
        <v>-5301.3</v>
      </c>
      <c r="N34" s="29">
        <f t="shared" si="11"/>
        <v>-2501.14</v>
      </c>
      <c r="O34" s="29">
        <f t="shared" si="11"/>
        <v>-116677.8900000001</v>
      </c>
    </row>
    <row r="35" spans="1:26" ht="18.75" customHeight="1">
      <c r="A35" s="27" t="s">
        <v>41</v>
      </c>
      <c r="B35" s="31">
        <v>-198</v>
      </c>
      <c r="C35" s="31">
        <v>0</v>
      </c>
      <c r="D35" s="31">
        <v>-31370.08</v>
      </c>
      <c r="E35" s="31">
        <v>0</v>
      </c>
      <c r="F35" s="31">
        <v>-25565.19</v>
      </c>
      <c r="G35" s="31">
        <v>-1412.59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-2350.17</v>
      </c>
      <c r="N35" s="31">
        <v>-929.33</v>
      </c>
      <c r="O35" s="31">
        <f t="shared" si="10"/>
        <v>-61825.36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-6736.27</v>
      </c>
      <c r="C43" s="31">
        <v>-5116.36</v>
      </c>
      <c r="D43" s="31">
        <v>-4362.54</v>
      </c>
      <c r="E43" s="31">
        <v>-1315.18</v>
      </c>
      <c r="F43" s="31">
        <v>-4555</v>
      </c>
      <c r="G43" s="31">
        <v>-6527.77</v>
      </c>
      <c r="H43" s="31">
        <v>-1138.75</v>
      </c>
      <c r="I43" s="31">
        <v>-5052.21</v>
      </c>
      <c r="J43" s="31">
        <v>-4458.77</v>
      </c>
      <c r="K43" s="31">
        <v>-5789.99</v>
      </c>
      <c r="L43" s="31">
        <v>-5276.75</v>
      </c>
      <c r="M43" s="31">
        <v>-2951.13</v>
      </c>
      <c r="N43" s="31">
        <v>-1571.81</v>
      </c>
      <c r="O43" s="31">
        <f>SUM(B43:N43)</f>
        <v>-54852.53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1414878.28</v>
      </c>
      <c r="C53" s="34">
        <f aca="true" t="shared" si="13" ref="C53:N53">+C20+C31</f>
        <v>1038227.9000000001</v>
      </c>
      <c r="D53" s="34">
        <f t="shared" si="13"/>
        <v>877430.71</v>
      </c>
      <c r="E53" s="34">
        <f t="shared" si="13"/>
        <v>276347.24</v>
      </c>
      <c r="F53" s="34">
        <f t="shared" si="13"/>
        <v>923627.0100000001</v>
      </c>
      <c r="G53" s="34">
        <f t="shared" si="13"/>
        <v>1360732.3499999996</v>
      </c>
      <c r="H53" s="34">
        <f t="shared" si="13"/>
        <v>238737.87</v>
      </c>
      <c r="I53" s="34">
        <f t="shared" si="13"/>
        <v>1028545.2700000001</v>
      </c>
      <c r="J53" s="34">
        <f t="shared" si="13"/>
        <v>915707.24</v>
      </c>
      <c r="K53" s="34">
        <f t="shared" si="13"/>
        <v>1215857.46</v>
      </c>
      <c r="L53" s="34">
        <f t="shared" si="13"/>
        <v>1118638.03</v>
      </c>
      <c r="M53" s="34">
        <f t="shared" si="13"/>
        <v>620767.5999999999</v>
      </c>
      <c r="N53" s="34">
        <f t="shared" si="13"/>
        <v>314268.84</v>
      </c>
      <c r="O53" s="34">
        <f>SUM(B53:N53)</f>
        <v>11343765.799999999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1414878.2799999998</v>
      </c>
      <c r="C59" s="42">
        <f t="shared" si="14"/>
        <v>1038227.9</v>
      </c>
      <c r="D59" s="42">
        <f t="shared" si="14"/>
        <v>877430.72</v>
      </c>
      <c r="E59" s="42">
        <f t="shared" si="14"/>
        <v>276347.24</v>
      </c>
      <c r="F59" s="42">
        <f t="shared" si="14"/>
        <v>923627.01</v>
      </c>
      <c r="G59" s="42">
        <f t="shared" si="14"/>
        <v>1360732.35</v>
      </c>
      <c r="H59" s="42">
        <f t="shared" si="14"/>
        <v>238737.88</v>
      </c>
      <c r="I59" s="42">
        <f t="shared" si="14"/>
        <v>1028545.27</v>
      </c>
      <c r="J59" s="42">
        <f t="shared" si="14"/>
        <v>915707.23</v>
      </c>
      <c r="K59" s="42">
        <f t="shared" si="14"/>
        <v>1215857.46</v>
      </c>
      <c r="L59" s="42">
        <f t="shared" si="14"/>
        <v>1118638.03</v>
      </c>
      <c r="M59" s="42">
        <f t="shared" si="14"/>
        <v>620767.61</v>
      </c>
      <c r="N59" s="42">
        <f t="shared" si="14"/>
        <v>314268.85</v>
      </c>
      <c r="O59" s="34">
        <f t="shared" si="14"/>
        <v>11343765.83</v>
      </c>
      <c r="Q59"/>
    </row>
    <row r="60" spans="1:18" ht="18.75" customHeight="1">
      <c r="A60" s="26" t="s">
        <v>54</v>
      </c>
      <c r="B60" s="42">
        <v>1164088.64</v>
      </c>
      <c r="C60" s="42">
        <v>754142.4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1918231.04</v>
      </c>
      <c r="P60"/>
      <c r="Q60"/>
      <c r="R60" s="41"/>
    </row>
    <row r="61" spans="1:16" ht="18.75" customHeight="1">
      <c r="A61" s="26" t="s">
        <v>55</v>
      </c>
      <c r="B61" s="42">
        <v>250789.64</v>
      </c>
      <c r="C61" s="42">
        <v>284085.5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534875.14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877430.72</v>
      </c>
      <c r="E62" s="43">
        <v>0</v>
      </c>
      <c r="F62" s="43">
        <v>0</v>
      </c>
      <c r="G62" s="43">
        <v>0</v>
      </c>
      <c r="H62" s="42">
        <v>238737.88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1116168.6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276347.24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276347.24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923627.01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923627.01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1360732.35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1360732.35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1028545.27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1028545.27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915707.23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915707.23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1215857.46</v>
      </c>
      <c r="L68" s="29">
        <v>1118638.03</v>
      </c>
      <c r="M68" s="43">
        <v>0</v>
      </c>
      <c r="N68" s="43">
        <v>0</v>
      </c>
      <c r="O68" s="34">
        <f t="shared" si="15"/>
        <v>2334495.49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620767.61</v>
      </c>
      <c r="N69" s="43">
        <v>0</v>
      </c>
      <c r="O69" s="34">
        <f t="shared" si="15"/>
        <v>620767.61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314268.85</v>
      </c>
      <c r="O70" s="46">
        <f t="shared" si="15"/>
        <v>314268.85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2023-02-10T17:09:20Z</dcterms:modified>
  <cp:category/>
  <cp:version/>
  <cp:contentType/>
  <cp:contentStatus/>
</cp:coreProperties>
</file>