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<sst xmlns="http://schemas.openxmlformats.org/spreadsheetml/2006/main" count="88" uniqueCount="85">
  <si>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</si>
  <si>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</si>
  <si>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</si>
  <si>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</si>
  <si>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</si>
  <si>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</si>
  <si>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</si>
  <si>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</si>
  <si>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</si>
  <si>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</si>
  <si>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</si>
  <si>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</si>
  <si>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</si>
  <si>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</si>
  <si>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</si>
  <si>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</si>
  <si>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</si>
  <si>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</si>
  <si>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</si>
  <si>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</si>
  <si>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</si>
  <si>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</si>
  <si>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</si>
  <si>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</si>
  <si>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</si>
  <si>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</si>
  <si>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</si>
  <si>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</si>
  <si>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</si>
  <si>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</si>
  <si>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</si>
  <si>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</si>
  <si>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</si>
  <si>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</si>
  <si>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</si>
  <si>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</si>
  <si>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</si>
  <si>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</si>
  <si>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</si>
  <si>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</si>
  <si>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</si>
  <si>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</si>
  <si>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</si>
  <si>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</si>
  <si>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</si>
  <si>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</si>
  <si>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</si>
  <si>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</si>
  <si>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</si>
  <si>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</si>
  <si>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</si>
  <si>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</si>
  <si>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</si>
  <si>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</si>
  <si>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</si>
  <si>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</si>
  <si>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</si>
  <si>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</si>
  <si>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</si>
  <si>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</si>
  <si>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</si>
  <si>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</si>
  <si>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</si>
  <si>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</si>
  <si>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</si>
  <si>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</si>
  <si>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</si>
  <si>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</si>
  <si>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</si>
  <si>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</si>
  <si>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</si>
  <si>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</si>
  <si>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</si>
  <si>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</si>
  <si>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</si>
  <si>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</si>
  <si>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</si>
  <si>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</si>
  <si>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</si>
  <si>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</si>
  <si>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</si>
  <si>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</si>
  <si>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</si>
  <si>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</si>
  <si>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02/02/23 - VENCIMENTO 09/02/23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</si>
</sst>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358305</v>
      </c>
      <c r="C7" s="9">
        <f t="shared" si="0"/>
        <v>249741</v>
      </c>
      <c r="D7" s="9">
        <f t="shared" si="0"/>
        <v>242237</v>
      </c>
      <c r="E7" s="9">
        <f t="shared" si="0"/>
        <v>62642</v>
      </c>
      <c r="F7" s="9">
        <f t="shared" si="0"/>
        <v>220215</v>
      </c>
      <c r="G7" s="9">
        <f t="shared" si="0"/>
        <v>338828</v>
      </c>
      <c r="H7" s="9">
        <f t="shared" si="0"/>
        <v>41462</v>
      </c>
      <c r="I7" s="9">
        <f t="shared" si="0"/>
        <v>276352</v>
      </c>
      <c r="J7" s="9">
        <f t="shared" si="0"/>
        <v>209011</v>
      </c>
      <c r="K7" s="9">
        <f t="shared" si="0"/>
        <v>334770</v>
      </c>
      <c r="L7" s="9">
        <f t="shared" si="0"/>
        <v>256541</v>
      </c>
      <c r="M7" s="9">
        <f t="shared" si="0"/>
        <v>125808</v>
      </c>
      <c r="N7" s="9">
        <f t="shared" si="0"/>
        <v>82780</v>
      </c>
      <c r="O7" s="9">
        <f t="shared" si="0"/>
        <v>2798692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12036</v>
      </c>
      <c r="C8" s="11">
        <f t="shared" si="1"/>
        <v>12361</v>
      </c>
      <c r="D8" s="11">
        <f t="shared" si="1"/>
        <v>7995</v>
      </c>
      <c r="E8" s="11">
        <f t="shared" si="1"/>
        <v>2059</v>
      </c>
      <c r="F8" s="11">
        <f t="shared" si="1"/>
        <v>6954</v>
      </c>
      <c r="G8" s="11">
        <f t="shared" si="1"/>
        <v>10238</v>
      </c>
      <c r="H8" s="11">
        <f t="shared" si="1"/>
        <v>2041</v>
      </c>
      <c r="I8" s="11">
        <f t="shared" si="1"/>
        <v>15288</v>
      </c>
      <c r="J8" s="11">
        <f t="shared" si="1"/>
        <v>9318</v>
      </c>
      <c r="K8" s="11">
        <f t="shared" si="1"/>
        <v>8102</v>
      </c>
      <c r="L8" s="11">
        <f t="shared" si="1"/>
        <v>6589</v>
      </c>
      <c r="M8" s="11">
        <f t="shared" si="1"/>
        <v>5272</v>
      </c>
      <c r="N8" s="11">
        <f t="shared" si="1"/>
        <v>4100</v>
      </c>
      <c r="O8" s="11">
        <f t="shared" si="1"/>
        <v>102353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12036</v>
      </c>
      <c r="C9" s="11">
        <v>12361</v>
      </c>
      <c r="D9" s="11">
        <v>7995</v>
      </c>
      <c r="E9" s="11">
        <v>2059</v>
      </c>
      <c r="F9" s="11">
        <v>6954</v>
      </c>
      <c r="G9" s="11">
        <v>10238</v>
      </c>
      <c r="H9" s="11">
        <v>2041</v>
      </c>
      <c r="I9" s="11">
        <v>15288</v>
      </c>
      <c r="J9" s="11">
        <v>9318</v>
      </c>
      <c r="K9" s="11">
        <v>8091</v>
      </c>
      <c r="L9" s="11">
        <v>6589</v>
      </c>
      <c r="M9" s="11">
        <v>5267</v>
      </c>
      <c r="N9" s="11">
        <v>4091</v>
      </c>
      <c r="O9" s="11">
        <f>SUM(B9:N9)</f>
        <v>102328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</v>
      </c>
      <c r="L10" s="13">
        <v>0</v>
      </c>
      <c r="M10" s="13">
        <v>5</v>
      </c>
      <c r="N10" s="13">
        <v>9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346269</v>
      </c>
      <c r="C11" s="13">
        <v>237380</v>
      </c>
      <c r="D11" s="13">
        <v>234242</v>
      </c>
      <c r="E11" s="13">
        <v>60583</v>
      </c>
      <c r="F11" s="13">
        <v>213261</v>
      </c>
      <c r="G11" s="13">
        <v>328590</v>
      </c>
      <c r="H11" s="13">
        <v>39421</v>
      </c>
      <c r="I11" s="13">
        <v>261064</v>
      </c>
      <c r="J11" s="13">
        <v>199693</v>
      </c>
      <c r="K11" s="13">
        <v>326668</v>
      </c>
      <c r="L11" s="13">
        <v>249952</v>
      </c>
      <c r="M11" s="13">
        <v>120536</v>
      </c>
      <c r="N11" s="13">
        <v>78680</v>
      </c>
      <c r="O11" s="11">
        <f>SUM(B11:N11)</f>
        <v>2696339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25741</v>
      </c>
      <c r="C12" s="13">
        <v>22614</v>
      </c>
      <c r="D12" s="13">
        <v>18045</v>
      </c>
      <c r="E12" s="13">
        <v>6796</v>
      </c>
      <c r="F12" s="13">
        <v>20689</v>
      </c>
      <c r="G12" s="13">
        <v>33907</v>
      </c>
      <c r="H12" s="13">
        <v>4277</v>
      </c>
      <c r="I12" s="13">
        <v>26831</v>
      </c>
      <c r="J12" s="13">
        <v>17634</v>
      </c>
      <c r="K12" s="13">
        <v>22861</v>
      </c>
      <c r="L12" s="13">
        <v>17603</v>
      </c>
      <c r="M12" s="13">
        <v>6331</v>
      </c>
      <c r="N12" s="13">
        <v>3444</v>
      </c>
      <c r="O12" s="11">
        <f>SUM(B12:N12)</f>
        <v>226773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320528</v>
      </c>
      <c r="C13" s="15">
        <f t="shared" si="2"/>
        <v>214766</v>
      </c>
      <c r="D13" s="15">
        <f t="shared" si="2"/>
        <v>216197</v>
      </c>
      <c r="E13" s="15">
        <f t="shared" si="2"/>
        <v>53787</v>
      </c>
      <c r="F13" s="15">
        <f t="shared" si="2"/>
        <v>192572</v>
      </c>
      <c r="G13" s="15">
        <f t="shared" si="2"/>
        <v>294683</v>
      </c>
      <c r="H13" s="15">
        <f t="shared" si="2"/>
        <v>35144</v>
      </c>
      <c r="I13" s="15">
        <f t="shared" si="2"/>
        <v>234233</v>
      </c>
      <c r="J13" s="15">
        <f t="shared" si="2"/>
        <v>182059</v>
      </c>
      <c r="K13" s="15">
        <f t="shared" si="2"/>
        <v>303807</v>
      </c>
      <c r="L13" s="15">
        <f t="shared" si="2"/>
        <v>232349</v>
      </c>
      <c r="M13" s="15">
        <f t="shared" si="2"/>
        <v>114205</v>
      </c>
      <c r="N13" s="15">
        <f t="shared" si="2"/>
        <v>75236</v>
      </c>
      <c r="O13" s="11">
        <f>SUM(B13:N13)</f>
        <v>2469566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1.289540669735924</v>
      </c>
      <c r="C18" s="19">
        <v>1.343911686948426</v>
      </c>
      <c r="D18" s="19">
        <v>1.399465581535377</v>
      </c>
      <c r="E18" s="19">
        <v>0.945977658737464</v>
      </c>
      <c r="F18" s="19">
        <v>1.399170305576085</v>
      </c>
      <c r="G18" s="19">
        <v>1.550255304394753</v>
      </c>
      <c r="H18" s="19">
        <v>1.682348304979575</v>
      </c>
      <c r="I18" s="19">
        <v>1.265921867425576</v>
      </c>
      <c r="J18" s="19">
        <v>1.417501621542579</v>
      </c>
      <c r="K18" s="19">
        <v>1.217817341596399</v>
      </c>
      <c r="L18" s="19">
        <v>1.267430893906872</v>
      </c>
      <c r="M18" s="19">
        <v>1.267248013687243</v>
      </c>
      <c r="N18" s="19">
        <v>1.10132325792013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1495712.17</v>
      </c>
      <c r="C20" s="24">
        <f t="shared" si="3"/>
        <v>1096253.08</v>
      </c>
      <c r="D20" s="24">
        <f t="shared" si="3"/>
        <v>970565.92</v>
      </c>
      <c r="E20" s="24">
        <f t="shared" si="3"/>
        <v>293288.75</v>
      </c>
      <c r="F20" s="24">
        <f t="shared" si="3"/>
        <v>1012375.08</v>
      </c>
      <c r="G20" s="24">
        <f t="shared" si="3"/>
        <v>1439950.99</v>
      </c>
      <c r="H20" s="24">
        <f t="shared" si="3"/>
        <v>252896.3</v>
      </c>
      <c r="I20" s="24">
        <f t="shared" si="3"/>
        <v>1151599.27</v>
      </c>
      <c r="J20" s="24">
        <f t="shared" si="3"/>
        <v>964380.63</v>
      </c>
      <c r="K20" s="24">
        <f t="shared" si="3"/>
        <v>1279692.2299999997</v>
      </c>
      <c r="L20" s="24">
        <f t="shared" si="3"/>
        <v>1165309.2000000002</v>
      </c>
      <c r="M20" s="24">
        <f t="shared" si="3"/>
        <v>659862.5999999999</v>
      </c>
      <c r="N20" s="24">
        <f t="shared" si="3"/>
        <v>338698.2199999999</v>
      </c>
      <c r="O20" s="24">
        <f>O21+O22+O23+O24+O25+O26+O27+O28+O29</f>
        <v>12120584.44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1052126.8</v>
      </c>
      <c r="C21" s="28">
        <f t="shared" si="4"/>
        <v>757589.32</v>
      </c>
      <c r="D21" s="28">
        <f t="shared" si="4"/>
        <v>644447.31</v>
      </c>
      <c r="E21" s="28">
        <f t="shared" si="4"/>
        <v>284701.63</v>
      </c>
      <c r="F21" s="28">
        <f t="shared" si="4"/>
        <v>679054.97</v>
      </c>
      <c r="G21" s="28">
        <f t="shared" si="4"/>
        <v>859674.4</v>
      </c>
      <c r="H21" s="28">
        <f t="shared" si="4"/>
        <v>141240.3</v>
      </c>
      <c r="I21" s="28">
        <f t="shared" si="4"/>
        <v>832399.86</v>
      </c>
      <c r="J21" s="28">
        <f t="shared" si="4"/>
        <v>633219.73</v>
      </c>
      <c r="K21" s="28">
        <f t="shared" si="4"/>
        <v>958680.85</v>
      </c>
      <c r="L21" s="28">
        <f t="shared" si="4"/>
        <v>836503.24</v>
      </c>
      <c r="M21" s="28">
        <f t="shared" si="4"/>
        <v>473365.18</v>
      </c>
      <c r="N21" s="28">
        <f t="shared" si="4"/>
        <v>281344.39</v>
      </c>
      <c r="O21" s="28">
        <f aca="true" t="shared" si="5" ref="O21:O29">SUM(B21:N21)</f>
        <v>8434347.98</v>
      </c>
    </row>
    <row r="22" spans="1:23" ht="18.75" customHeight="1">
      <c r="A22" s="26" t="s">
        <v>33</v>
      </c>
      <c r="B22" s="28">
        <f>IF(B18&lt;&gt;0,ROUND((B18-1)*B21,2),0)</f>
        <v>304633.5</v>
      </c>
      <c r="C22" s="28">
        <f aca="true" t="shared" si="6" ref="C22:N22">IF(C18&lt;&gt;0,ROUND((C18-1)*C21,2),0)</f>
        <v>260543.82</v>
      </c>
      <c r="D22" s="28">
        <f t="shared" si="6"/>
        <v>257434.52</v>
      </c>
      <c r="E22" s="28">
        <f t="shared" si="6"/>
        <v>-15380.25</v>
      </c>
      <c r="F22" s="28">
        <f t="shared" si="6"/>
        <v>271058.58</v>
      </c>
      <c r="G22" s="28">
        <f t="shared" si="6"/>
        <v>473040.4</v>
      </c>
      <c r="H22" s="28">
        <f t="shared" si="6"/>
        <v>96375.08</v>
      </c>
      <c r="I22" s="28">
        <f t="shared" si="6"/>
        <v>221353.33</v>
      </c>
      <c r="J22" s="28">
        <f t="shared" si="6"/>
        <v>264370.26</v>
      </c>
      <c r="K22" s="28">
        <f t="shared" si="6"/>
        <v>208817.31</v>
      </c>
      <c r="L22" s="28">
        <f t="shared" si="6"/>
        <v>223706.81</v>
      </c>
      <c r="M22" s="28">
        <f t="shared" si="6"/>
        <v>126505.9</v>
      </c>
      <c r="N22" s="28">
        <f t="shared" si="6"/>
        <v>28506.73</v>
      </c>
      <c r="O22" s="28">
        <f t="shared" si="5"/>
        <v>2720965.99</v>
      </c>
      <c r="W22" s="51"/>
    </row>
    <row r="23" spans="1:15" ht="18.75" customHeight="1">
      <c r="A23" s="26" t="s">
        <v>34</v>
      </c>
      <c r="B23" s="28">
        <v>73105.29</v>
      </c>
      <c r="C23" s="28">
        <v>48596.86</v>
      </c>
      <c r="D23" s="28">
        <v>35711.45</v>
      </c>
      <c r="E23" s="28">
        <v>12780.74</v>
      </c>
      <c r="F23" s="28">
        <v>39982.59</v>
      </c>
      <c r="G23" s="28">
        <v>61307.36</v>
      </c>
      <c r="H23" s="28">
        <v>6902.18</v>
      </c>
      <c r="I23" s="28">
        <v>51237.01</v>
      </c>
      <c r="J23" s="28">
        <v>43207.87</v>
      </c>
      <c r="K23" s="28">
        <v>67342.39</v>
      </c>
      <c r="L23" s="28">
        <v>60653.37</v>
      </c>
      <c r="M23" s="28">
        <v>28085.81</v>
      </c>
      <c r="N23" s="28">
        <v>17851.73</v>
      </c>
      <c r="O23" s="28">
        <f t="shared" si="5"/>
        <v>546764.65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1208.54</v>
      </c>
      <c r="C26" s="28">
        <v>902.8</v>
      </c>
      <c r="D26" s="28">
        <v>790.31</v>
      </c>
      <c r="E26" s="28">
        <v>239.4</v>
      </c>
      <c r="F26" s="28">
        <v>830.69</v>
      </c>
      <c r="G26" s="28">
        <v>1176.81</v>
      </c>
      <c r="H26" s="28">
        <v>204.79</v>
      </c>
      <c r="I26" s="28">
        <v>934.53</v>
      </c>
      <c r="J26" s="28">
        <v>790.31</v>
      </c>
      <c r="K26" s="28">
        <v>1044.13</v>
      </c>
      <c r="L26" s="28">
        <v>946.06</v>
      </c>
      <c r="M26" s="28">
        <v>530.72</v>
      </c>
      <c r="N26" s="28">
        <v>285.55</v>
      </c>
      <c r="O26" s="28">
        <f t="shared" si="5"/>
        <v>9884.64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1056.92</v>
      </c>
      <c r="C27" s="28">
        <v>786.91</v>
      </c>
      <c r="D27" s="28">
        <v>690.17</v>
      </c>
      <c r="E27" s="28">
        <v>210.82</v>
      </c>
      <c r="F27" s="28">
        <v>694.54</v>
      </c>
      <c r="G27" s="28">
        <v>935.64</v>
      </c>
      <c r="H27" s="28">
        <v>173.27</v>
      </c>
      <c r="I27" s="28">
        <v>732.09</v>
      </c>
      <c r="J27" s="28">
        <v>684.42</v>
      </c>
      <c r="K27" s="28">
        <v>899.57</v>
      </c>
      <c r="L27" s="28">
        <v>798.51</v>
      </c>
      <c r="M27" s="28">
        <v>451.94</v>
      </c>
      <c r="N27" s="28">
        <v>236.81</v>
      </c>
      <c r="O27" s="28">
        <f t="shared" si="5"/>
        <v>8351.61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-72878.64</v>
      </c>
      <c r="C31" s="28">
        <f aca="true" t="shared" si="7" ref="C31:O31">+C32+C34+C47+C48+C49+C54-C55</f>
        <v>-72608.53</v>
      </c>
      <c r="D31" s="28">
        <f t="shared" si="7"/>
        <v>-39572.62</v>
      </c>
      <c r="E31" s="28">
        <f t="shared" si="7"/>
        <v>-10390.82</v>
      </c>
      <c r="F31" s="28">
        <f t="shared" si="7"/>
        <v>-35216.759999999995</v>
      </c>
      <c r="G31" s="28">
        <f t="shared" si="7"/>
        <v>-51591.009999999995</v>
      </c>
      <c r="H31" s="28">
        <f t="shared" si="7"/>
        <v>-29919.15</v>
      </c>
      <c r="I31" s="28">
        <f t="shared" si="7"/>
        <v>-72463.75</v>
      </c>
      <c r="J31" s="28">
        <f t="shared" si="7"/>
        <v>-45393.82</v>
      </c>
      <c r="K31" s="28">
        <f t="shared" si="7"/>
        <v>-41406.43</v>
      </c>
      <c r="L31" s="28">
        <f t="shared" si="7"/>
        <v>-34252.31</v>
      </c>
      <c r="M31" s="28">
        <f t="shared" si="7"/>
        <v>-29425.93</v>
      </c>
      <c r="N31" s="28">
        <f t="shared" si="7"/>
        <v>-19588.24</v>
      </c>
      <c r="O31" s="28">
        <f t="shared" si="7"/>
        <v>-554708.01</v>
      </c>
    </row>
    <row r="32" spans="1:15" ht="18.75" customHeight="1">
      <c r="A32" s="26" t="s">
        <v>38</v>
      </c>
      <c r="B32" s="29">
        <f>+B33</f>
        <v>-52958.4</v>
      </c>
      <c r="C32" s="29">
        <f>+C33</f>
        <v>-54388.4</v>
      </c>
      <c r="D32" s="29">
        <f aca="true" t="shared" si="8" ref="D32:O32">+D33</f>
        <v>-35178</v>
      </c>
      <c r="E32" s="29">
        <f t="shared" si="8"/>
        <v>-9059.6</v>
      </c>
      <c r="F32" s="29">
        <f t="shared" si="8"/>
        <v>-30597.6</v>
      </c>
      <c r="G32" s="29">
        <f t="shared" si="8"/>
        <v>-45047.2</v>
      </c>
      <c r="H32" s="29">
        <f t="shared" si="8"/>
        <v>-8980.4</v>
      </c>
      <c r="I32" s="29">
        <f t="shared" si="8"/>
        <v>-67267.2</v>
      </c>
      <c r="J32" s="29">
        <f t="shared" si="8"/>
        <v>-40999.2</v>
      </c>
      <c r="K32" s="29">
        <f t="shared" si="8"/>
        <v>-35600.4</v>
      </c>
      <c r="L32" s="29">
        <f t="shared" si="8"/>
        <v>-28991.6</v>
      </c>
      <c r="M32" s="29">
        <f t="shared" si="8"/>
        <v>-23174.8</v>
      </c>
      <c r="N32" s="29">
        <f t="shared" si="8"/>
        <v>-18000.4</v>
      </c>
      <c r="O32" s="29">
        <f t="shared" si="8"/>
        <v>-450243.2</v>
      </c>
    </row>
    <row r="33" spans="1:26" ht="18.75" customHeight="1">
      <c r="A33" s="27" t="s">
        <v>39</v>
      </c>
      <c r="B33" s="16">
        <f>ROUND((-B9)*$G$3,2)</f>
        <v>-52958.4</v>
      </c>
      <c r="C33" s="16">
        <f aca="true" t="shared" si="9" ref="C33:N33">ROUND((-C9)*$G$3,2)</f>
        <v>-54388.4</v>
      </c>
      <c r="D33" s="16">
        <f t="shared" si="9"/>
        <v>-35178</v>
      </c>
      <c r="E33" s="16">
        <f t="shared" si="9"/>
        <v>-9059.6</v>
      </c>
      <c r="F33" s="16">
        <f t="shared" si="9"/>
        <v>-30597.6</v>
      </c>
      <c r="G33" s="16">
        <f t="shared" si="9"/>
        <v>-45047.2</v>
      </c>
      <c r="H33" s="16">
        <f t="shared" si="9"/>
        <v>-8980.4</v>
      </c>
      <c r="I33" s="16">
        <f t="shared" si="9"/>
        <v>-67267.2</v>
      </c>
      <c r="J33" s="16">
        <f t="shared" si="9"/>
        <v>-40999.2</v>
      </c>
      <c r="K33" s="16">
        <f t="shared" si="9"/>
        <v>-35600.4</v>
      </c>
      <c r="L33" s="16">
        <f t="shared" si="9"/>
        <v>-28991.6</v>
      </c>
      <c r="M33" s="16">
        <f t="shared" si="9"/>
        <v>-23174.8</v>
      </c>
      <c r="N33" s="16">
        <f t="shared" si="9"/>
        <v>-18000.4</v>
      </c>
      <c r="O33" s="30">
        <f aca="true" t="shared" si="10" ref="O33:O55">SUM(B33:N33)</f>
        <v>-450243.2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-19920.239999999998</v>
      </c>
      <c r="C34" s="29">
        <f aca="true" t="shared" si="11" ref="C34:O34">SUM(C35:C45)</f>
        <v>-18220.13</v>
      </c>
      <c r="D34" s="29">
        <f t="shared" si="11"/>
        <v>-4394.62</v>
      </c>
      <c r="E34" s="29">
        <f t="shared" si="11"/>
        <v>-1331.22</v>
      </c>
      <c r="F34" s="29">
        <f t="shared" si="11"/>
        <v>-4619.16</v>
      </c>
      <c r="G34" s="29">
        <f t="shared" si="11"/>
        <v>-6543.81</v>
      </c>
      <c r="H34" s="29">
        <f t="shared" si="11"/>
        <v>-20938.75</v>
      </c>
      <c r="I34" s="29">
        <f t="shared" si="11"/>
        <v>-5196.55</v>
      </c>
      <c r="J34" s="29">
        <f t="shared" si="11"/>
        <v>-4394.62</v>
      </c>
      <c r="K34" s="29">
        <f t="shared" si="11"/>
        <v>-5806.03</v>
      </c>
      <c r="L34" s="29">
        <f t="shared" si="11"/>
        <v>-5260.71</v>
      </c>
      <c r="M34" s="29">
        <f t="shared" si="11"/>
        <v>-6251.13</v>
      </c>
      <c r="N34" s="29">
        <f t="shared" si="11"/>
        <v>-1587.84</v>
      </c>
      <c r="O34" s="29">
        <f t="shared" si="11"/>
        <v>-104464.81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-13200</v>
      </c>
      <c r="C37" s="31">
        <v>-13200</v>
      </c>
      <c r="D37" s="31">
        <v>0</v>
      </c>
      <c r="E37" s="31">
        <v>0</v>
      </c>
      <c r="F37" s="31">
        <v>0</v>
      </c>
      <c r="G37" s="31">
        <v>0</v>
      </c>
      <c r="H37" s="31">
        <v>-19800</v>
      </c>
      <c r="I37" s="31">
        <v>0</v>
      </c>
      <c r="J37" s="31">
        <v>0</v>
      </c>
      <c r="K37" s="31">
        <v>0</v>
      </c>
      <c r="L37" s="31">
        <v>0</v>
      </c>
      <c r="M37" s="31">
        <v>-3300</v>
      </c>
      <c r="N37" s="31">
        <v>0</v>
      </c>
      <c r="O37" s="31">
        <f t="shared" si="10"/>
        <v>-49500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-6720.24</v>
      </c>
      <c r="C43" s="31">
        <v>-5020.13</v>
      </c>
      <c r="D43" s="31">
        <v>-4394.62</v>
      </c>
      <c r="E43" s="31">
        <v>-1331.22</v>
      </c>
      <c r="F43" s="31">
        <v>-4619.16</v>
      </c>
      <c r="G43" s="31">
        <v>-6543.81</v>
      </c>
      <c r="H43" s="31">
        <v>-1138.75</v>
      </c>
      <c r="I43" s="31">
        <v>-5196.55</v>
      </c>
      <c r="J43" s="31">
        <v>-4394.62</v>
      </c>
      <c r="K43" s="31">
        <v>-5806.03</v>
      </c>
      <c r="L43" s="31">
        <v>-5260.71</v>
      </c>
      <c r="M43" s="31">
        <v>-2951.13</v>
      </c>
      <c r="N43" s="31">
        <v>-1587.84</v>
      </c>
      <c r="O43" s="31">
        <f>SUM(B43:N43)</f>
        <v>-54964.81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1422833.53</v>
      </c>
      <c r="C53" s="34">
        <f aca="true" t="shared" si="13" ref="C53:N53">+C20+C31</f>
        <v>1023644.55</v>
      </c>
      <c r="D53" s="34">
        <f t="shared" si="13"/>
        <v>930993.3</v>
      </c>
      <c r="E53" s="34">
        <f t="shared" si="13"/>
        <v>282897.93</v>
      </c>
      <c r="F53" s="34">
        <f t="shared" si="13"/>
        <v>977158.32</v>
      </c>
      <c r="G53" s="34">
        <f t="shared" si="13"/>
        <v>1388359.98</v>
      </c>
      <c r="H53" s="34">
        <f t="shared" si="13"/>
        <v>222977.15</v>
      </c>
      <c r="I53" s="34">
        <f t="shared" si="13"/>
        <v>1079135.52</v>
      </c>
      <c r="J53" s="34">
        <f t="shared" si="13"/>
        <v>918986.81</v>
      </c>
      <c r="K53" s="34">
        <f t="shared" si="13"/>
        <v>1238285.7999999998</v>
      </c>
      <c r="L53" s="34">
        <f t="shared" si="13"/>
        <v>1131056.8900000001</v>
      </c>
      <c r="M53" s="34">
        <f t="shared" si="13"/>
        <v>630436.6699999998</v>
      </c>
      <c r="N53" s="34">
        <f t="shared" si="13"/>
        <v>319109.9799999999</v>
      </c>
      <c r="O53" s="34">
        <f>SUM(B53:N53)</f>
        <v>11565876.430000002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 s="41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1422833.5299999998</v>
      </c>
      <c r="C59" s="42">
        <f t="shared" si="14"/>
        <v>1023644.56</v>
      </c>
      <c r="D59" s="42">
        <f t="shared" si="14"/>
        <v>930993.31</v>
      </c>
      <c r="E59" s="42">
        <f t="shared" si="14"/>
        <v>282897.93</v>
      </c>
      <c r="F59" s="42">
        <f t="shared" si="14"/>
        <v>977158.33</v>
      </c>
      <c r="G59" s="42">
        <f t="shared" si="14"/>
        <v>1388359.98</v>
      </c>
      <c r="H59" s="42">
        <f t="shared" si="14"/>
        <v>222977.15</v>
      </c>
      <c r="I59" s="42">
        <f t="shared" si="14"/>
        <v>1079135.51</v>
      </c>
      <c r="J59" s="42">
        <f t="shared" si="14"/>
        <v>918986.81</v>
      </c>
      <c r="K59" s="42">
        <f t="shared" si="14"/>
        <v>1238285.8</v>
      </c>
      <c r="L59" s="42">
        <f t="shared" si="14"/>
        <v>1131056.89</v>
      </c>
      <c r="M59" s="42">
        <f t="shared" si="14"/>
        <v>630436.68</v>
      </c>
      <c r="N59" s="42">
        <f t="shared" si="14"/>
        <v>319109.98</v>
      </c>
      <c r="O59" s="34">
        <f t="shared" si="14"/>
        <v>11565876.459999999</v>
      </c>
      <c r="Q59"/>
    </row>
    <row r="60" spans="1:18" ht="18.75" customHeight="1">
      <c r="A60" s="26" t="s">
        <v>54</v>
      </c>
      <c r="B60" s="42">
        <v>1170572.17</v>
      </c>
      <c r="C60" s="42">
        <v>743642.4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1914214.5699999998</v>
      </c>
      <c r="P60"/>
      <c r="Q60"/>
      <c r="R60" s="41"/>
    </row>
    <row r="61" spans="1:16" ht="18.75" customHeight="1">
      <c r="A61" s="26" t="s">
        <v>55</v>
      </c>
      <c r="B61" s="42">
        <v>252261.36</v>
      </c>
      <c r="C61" s="42">
        <v>280002.16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532263.52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930993.31</v>
      </c>
      <c r="E62" s="43">
        <v>0</v>
      </c>
      <c r="F62" s="43">
        <v>0</v>
      </c>
      <c r="G62" s="43">
        <v>0</v>
      </c>
      <c r="H62" s="42">
        <v>222977.15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1153970.46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282897.93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282897.93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977158.33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977158.33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1388359.98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1388359.98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1079135.51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1079135.51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918986.81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918986.81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1238285.8</v>
      </c>
      <c r="L68" s="29">
        <v>1131056.89</v>
      </c>
      <c r="M68" s="43">
        <v>0</v>
      </c>
      <c r="N68" s="43">
        <v>0</v>
      </c>
      <c r="O68" s="34">
        <f t="shared" si="15"/>
        <v>2369342.69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630436.68</v>
      </c>
      <c r="N69" s="43">
        <v>0</v>
      </c>
      <c r="O69" s="34">
        <f t="shared" si="15"/>
        <v>630436.68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319109.98</v>
      </c>
      <c r="O70" s="46">
        <f t="shared" si="15"/>
        <v>319109.98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2023-02-08T19:55:00Z</dcterms:modified>
  <cp:category/>
  <cp:version/>
  <cp:contentType/>
  <cp:contentStatus/>
</cp:coreProperties>
</file>