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<sst xmlns="http://schemas.openxmlformats.org/spreadsheetml/2006/main" count="88" uniqueCount="85">
  <si>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</si>
  <si>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</si>
  <si>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</si>
  <si>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</si>
  <si>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</si>
  <si>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</si>
  <si>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</si>
  <si>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</si>
  <si>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</si>
  <si>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</si>
  <si>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</si>
  <si>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</si>
  <si>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</si>
  <si>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</si>
  <si>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</si>
  <si>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</si>
  <si>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</si>
  <si>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</si>
  <si>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</si>
  <si>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</si>
  <si>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</si>
  <si>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</si>
  <si>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</si>
  <si>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</si>
  <si>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</si>
  <si>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</si>
  <si>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</si>
  <si>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</si>
  <si>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</si>
  <si>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</si>
  <si>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</si>
  <si>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</si>
  <si>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</si>
  <si>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</si>
  <si>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</si>
  <si>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</si>
  <si>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</si>
  <si>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</si>
  <si>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</si>
  <si>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</si>
  <si>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</si>
  <si>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</si>
  <si>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</si>
  <si>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</si>
  <si>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</si>
  <si>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</si>
  <si>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</si>
  <si>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</si>
  <si>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</si>
  <si>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</si>
  <si>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</si>
  <si>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</si>
  <si>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</si>
  <si>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</si>
  <si>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</si>
  <si>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</si>
  <si>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</si>
  <si>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</si>
  <si>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</si>
  <si>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</si>
  <si>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</si>
  <si>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</si>
  <si>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</si>
  <si>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</si>
  <si>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</si>
  <si>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</si>
  <si>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</si>
  <si>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</si>
  <si>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</si>
  <si>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</si>
  <si>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</si>
  <si>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</si>
  <si>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</si>
  <si>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</si>
  <si>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</si>
  <si>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</si>
  <si>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</si>
  <si>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</si>
  <si>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</si>
  <si>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</si>
  <si>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</si>
  <si>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</si>
  <si>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</si>
  <si>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01/02/23 - VENCIMENTO 08/02/23</t>
  </si>
  <si>
    <t>1.2.1. Idosos Acima de 65 Anos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</si>
</sst>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355372</v>
      </c>
      <c r="C7" s="9">
        <f t="shared" si="0"/>
        <v>250129</v>
      </c>
      <c r="D7" s="9">
        <f t="shared" si="0"/>
        <v>241239</v>
      </c>
      <c r="E7" s="9">
        <f t="shared" si="0"/>
        <v>63485</v>
      </c>
      <c r="F7" s="9">
        <f t="shared" si="0"/>
        <v>216056</v>
      </c>
      <c r="G7" s="9">
        <f t="shared" si="0"/>
        <v>334023</v>
      </c>
      <c r="H7" s="9">
        <f t="shared" si="0"/>
        <v>40163</v>
      </c>
      <c r="I7" s="9">
        <f t="shared" si="0"/>
        <v>275744</v>
      </c>
      <c r="J7" s="9">
        <f t="shared" si="0"/>
        <v>213643</v>
      </c>
      <c r="K7" s="9">
        <f t="shared" si="0"/>
        <v>335702</v>
      </c>
      <c r="L7" s="9">
        <f t="shared" si="0"/>
        <v>254219</v>
      </c>
      <c r="M7" s="9">
        <f t="shared" si="0"/>
        <v>122746</v>
      </c>
      <c r="N7" s="9">
        <f t="shared" si="0"/>
        <v>80180</v>
      </c>
      <c r="O7" s="9">
        <f t="shared" si="0"/>
        <v>2782701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12246</v>
      </c>
      <c r="C8" s="11">
        <f t="shared" si="1"/>
        <v>12396</v>
      </c>
      <c r="D8" s="11">
        <f t="shared" si="1"/>
        <v>8270</v>
      </c>
      <c r="E8" s="11">
        <f t="shared" si="1"/>
        <v>2185</v>
      </c>
      <c r="F8" s="11">
        <f t="shared" si="1"/>
        <v>7068</v>
      </c>
      <c r="G8" s="11">
        <f t="shared" si="1"/>
        <v>10244</v>
      </c>
      <c r="H8" s="11">
        <f t="shared" si="1"/>
        <v>1957</v>
      </c>
      <c r="I8" s="11">
        <f t="shared" si="1"/>
        <v>15461</v>
      </c>
      <c r="J8" s="11">
        <f t="shared" si="1"/>
        <v>9521</v>
      </c>
      <c r="K8" s="11">
        <f t="shared" si="1"/>
        <v>8307</v>
      </c>
      <c r="L8" s="11">
        <f t="shared" si="1"/>
        <v>6611</v>
      </c>
      <c r="M8" s="11">
        <f t="shared" si="1"/>
        <v>5215</v>
      </c>
      <c r="N8" s="11">
        <f t="shared" si="1"/>
        <v>4021</v>
      </c>
      <c r="O8" s="11">
        <f t="shared" si="1"/>
        <v>103502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12246</v>
      </c>
      <c r="C9" s="11">
        <v>12396</v>
      </c>
      <c r="D9" s="11">
        <v>8270</v>
      </c>
      <c r="E9" s="11">
        <v>2185</v>
      </c>
      <c r="F9" s="11">
        <v>7068</v>
      </c>
      <c r="G9" s="11">
        <v>10244</v>
      </c>
      <c r="H9" s="11">
        <v>1957</v>
      </c>
      <c r="I9" s="11">
        <v>15461</v>
      </c>
      <c r="J9" s="11">
        <v>9521</v>
      </c>
      <c r="K9" s="11">
        <v>8289</v>
      </c>
      <c r="L9" s="11">
        <v>6611</v>
      </c>
      <c r="M9" s="11">
        <v>5212</v>
      </c>
      <c r="N9" s="11">
        <v>4011</v>
      </c>
      <c r="O9" s="11">
        <f>SUM(B9:N9)</f>
        <v>103471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18</v>
      </c>
      <c r="L10" s="13">
        <v>0</v>
      </c>
      <c r="M10" s="13">
        <v>3</v>
      </c>
      <c r="N10" s="13">
        <v>10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343126</v>
      </c>
      <c r="C11" s="13">
        <v>237733</v>
      </c>
      <c r="D11" s="13">
        <v>232969</v>
      </c>
      <c r="E11" s="13">
        <v>61300</v>
      </c>
      <c r="F11" s="13">
        <v>208988</v>
      </c>
      <c r="G11" s="13">
        <v>323779</v>
      </c>
      <c r="H11" s="13">
        <v>38206</v>
      </c>
      <c r="I11" s="13">
        <v>260283</v>
      </c>
      <c r="J11" s="13">
        <v>204122</v>
      </c>
      <c r="K11" s="13">
        <v>327395</v>
      </c>
      <c r="L11" s="13">
        <v>247608</v>
      </c>
      <c r="M11" s="13">
        <v>117531</v>
      </c>
      <c r="N11" s="13">
        <v>76159</v>
      </c>
      <c r="O11" s="11">
        <f>SUM(B11:N11)</f>
        <v>2679199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84</v>
      </c>
      <c r="B12" s="13">
        <v>26453</v>
      </c>
      <c r="C12" s="13">
        <v>23219</v>
      </c>
      <c r="D12" s="13">
        <v>18845</v>
      </c>
      <c r="E12" s="13">
        <v>7159</v>
      </c>
      <c r="F12" s="13">
        <v>21459</v>
      </c>
      <c r="G12" s="13">
        <v>33819</v>
      </c>
      <c r="H12" s="13">
        <v>4221</v>
      </c>
      <c r="I12" s="13">
        <v>27257</v>
      </c>
      <c r="J12" s="13">
        <v>18360</v>
      </c>
      <c r="K12" s="13">
        <v>23589</v>
      </c>
      <c r="L12" s="13">
        <v>17835</v>
      </c>
      <c r="M12" s="13">
        <v>6126</v>
      </c>
      <c r="N12" s="13">
        <v>3446</v>
      </c>
      <c r="O12" s="11">
        <f>SUM(B12:N12)</f>
        <v>231788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316673</v>
      </c>
      <c r="C13" s="15">
        <f t="shared" si="2"/>
        <v>214514</v>
      </c>
      <c r="D13" s="15">
        <f t="shared" si="2"/>
        <v>214124</v>
      </c>
      <c r="E13" s="15">
        <f t="shared" si="2"/>
        <v>54141</v>
      </c>
      <c r="F13" s="15">
        <f t="shared" si="2"/>
        <v>187529</v>
      </c>
      <c r="G13" s="15">
        <f t="shared" si="2"/>
        <v>289960</v>
      </c>
      <c r="H13" s="15">
        <f t="shared" si="2"/>
        <v>33985</v>
      </c>
      <c r="I13" s="15">
        <f t="shared" si="2"/>
        <v>233026</v>
      </c>
      <c r="J13" s="15">
        <f t="shared" si="2"/>
        <v>185762</v>
      </c>
      <c r="K13" s="15">
        <f t="shared" si="2"/>
        <v>303806</v>
      </c>
      <c r="L13" s="15">
        <f t="shared" si="2"/>
        <v>229773</v>
      </c>
      <c r="M13" s="15">
        <f t="shared" si="2"/>
        <v>111405</v>
      </c>
      <c r="N13" s="15">
        <f t="shared" si="2"/>
        <v>72713</v>
      </c>
      <c r="O13" s="11">
        <f>SUM(B13:N13)</f>
        <v>2447411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1.299942785180961</v>
      </c>
      <c r="C18" s="19">
        <v>1.340259271827266</v>
      </c>
      <c r="D18" s="19">
        <v>1.388824919764313</v>
      </c>
      <c r="E18" s="19">
        <v>0.925989569893969</v>
      </c>
      <c r="F18" s="19">
        <v>1.423265156763966</v>
      </c>
      <c r="G18" s="19">
        <v>1.565690911103288</v>
      </c>
      <c r="H18" s="19">
        <v>1.711156596621951</v>
      </c>
      <c r="I18" s="19">
        <v>1.267034590437528</v>
      </c>
      <c r="J18" s="19">
        <v>1.406833030661449</v>
      </c>
      <c r="K18" s="19">
        <v>1.210780995089293</v>
      </c>
      <c r="L18" s="19">
        <v>1.27748901705526</v>
      </c>
      <c r="M18" s="19">
        <v>1.285947244595818</v>
      </c>
      <c r="N18" s="19">
        <v>1.132997769932859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1495190.2699999998</v>
      </c>
      <c r="C20" s="24">
        <f t="shared" si="3"/>
        <v>1094394.71</v>
      </c>
      <c r="D20" s="24">
        <f t="shared" si="3"/>
        <v>958339.7000000001</v>
      </c>
      <c r="E20" s="24">
        <f t="shared" si="3"/>
        <v>291213.82999999996</v>
      </c>
      <c r="F20" s="24">
        <f t="shared" si="3"/>
        <v>1010619.65</v>
      </c>
      <c r="G20" s="24">
        <f t="shared" si="3"/>
        <v>1433486.26</v>
      </c>
      <c r="H20" s="24">
        <f t="shared" si="3"/>
        <v>249056.49</v>
      </c>
      <c r="I20" s="24">
        <f t="shared" si="3"/>
        <v>1150611.67</v>
      </c>
      <c r="J20" s="24">
        <f t="shared" si="3"/>
        <v>978065.5399999998</v>
      </c>
      <c r="K20" s="24">
        <f t="shared" si="3"/>
        <v>1275899.6799999997</v>
      </c>
      <c r="L20" s="24">
        <f t="shared" si="3"/>
        <v>1164083.09</v>
      </c>
      <c r="M20" s="24">
        <f t="shared" si="3"/>
        <v>654276.4399999997</v>
      </c>
      <c r="N20" s="24">
        <f t="shared" si="3"/>
        <v>337326.63</v>
      </c>
      <c r="O20" s="24">
        <f>O21+O22+O23+O24+O25+O26+O27+O28+O29</f>
        <v>12092563.959999999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1043514.34</v>
      </c>
      <c r="C21" s="28">
        <f t="shared" si="4"/>
        <v>758766.32</v>
      </c>
      <c r="D21" s="28">
        <f t="shared" si="4"/>
        <v>641792.24</v>
      </c>
      <c r="E21" s="28">
        <f t="shared" si="4"/>
        <v>288532.98</v>
      </c>
      <c r="F21" s="28">
        <f t="shared" si="4"/>
        <v>666230.28</v>
      </c>
      <c r="G21" s="28">
        <f t="shared" si="4"/>
        <v>847483.16</v>
      </c>
      <c r="H21" s="28">
        <f t="shared" si="4"/>
        <v>136815.26</v>
      </c>
      <c r="I21" s="28">
        <f t="shared" si="4"/>
        <v>830568.5</v>
      </c>
      <c r="J21" s="28">
        <f t="shared" si="4"/>
        <v>647252.83</v>
      </c>
      <c r="K21" s="28">
        <f t="shared" si="4"/>
        <v>961349.82</v>
      </c>
      <c r="L21" s="28">
        <f t="shared" si="4"/>
        <v>828931.89</v>
      </c>
      <c r="M21" s="28">
        <f t="shared" si="4"/>
        <v>461844.1</v>
      </c>
      <c r="N21" s="28">
        <f t="shared" si="4"/>
        <v>272507.77</v>
      </c>
      <c r="O21" s="28">
        <f aca="true" t="shared" si="5" ref="O21:O29">SUM(B21:N21)</f>
        <v>8385589.49</v>
      </c>
    </row>
    <row r="22" spans="1:23" ht="18.75" customHeight="1">
      <c r="A22" s="26" t="s">
        <v>33</v>
      </c>
      <c r="B22" s="28">
        <f>IF(B18&lt;&gt;0,ROUND((B18-1)*B21,2),0)</f>
        <v>312994.6</v>
      </c>
      <c r="C22" s="28">
        <f aca="true" t="shared" si="6" ref="C22:N22">IF(C18&lt;&gt;0,ROUND((C18-1)*C21,2),0)</f>
        <v>258177.28</v>
      </c>
      <c r="D22" s="28">
        <f t="shared" si="6"/>
        <v>249544.82</v>
      </c>
      <c r="E22" s="28">
        <f t="shared" si="6"/>
        <v>-21354.45</v>
      </c>
      <c r="F22" s="28">
        <f t="shared" si="6"/>
        <v>281992.06</v>
      </c>
      <c r="G22" s="28">
        <f t="shared" si="6"/>
        <v>479413.52</v>
      </c>
      <c r="H22" s="28">
        <f t="shared" si="6"/>
        <v>97297.07</v>
      </c>
      <c r="I22" s="28">
        <f t="shared" si="6"/>
        <v>221790.52</v>
      </c>
      <c r="J22" s="28">
        <f t="shared" si="6"/>
        <v>263323.83</v>
      </c>
      <c r="K22" s="28">
        <f t="shared" si="6"/>
        <v>202634.27</v>
      </c>
      <c r="L22" s="28">
        <f t="shared" si="6"/>
        <v>230019.5</v>
      </c>
      <c r="M22" s="28">
        <f t="shared" si="6"/>
        <v>132063.05</v>
      </c>
      <c r="N22" s="28">
        <f t="shared" si="6"/>
        <v>36242.93</v>
      </c>
      <c r="O22" s="28">
        <f t="shared" si="5"/>
        <v>2744139</v>
      </c>
      <c r="W22" s="51"/>
    </row>
    <row r="23" spans="1:15" ht="18.75" customHeight="1">
      <c r="A23" s="26" t="s">
        <v>34</v>
      </c>
      <c r="B23" s="28">
        <v>72831.87</v>
      </c>
      <c r="C23" s="28">
        <v>47925.15</v>
      </c>
      <c r="D23" s="28">
        <v>34035.77</v>
      </c>
      <c r="E23" s="28">
        <v>12848.67</v>
      </c>
      <c r="F23" s="28">
        <v>40118.37</v>
      </c>
      <c r="G23" s="28">
        <v>60660.75</v>
      </c>
      <c r="H23" s="28">
        <v>6568.31</v>
      </c>
      <c r="I23" s="28">
        <v>51640.7</v>
      </c>
      <c r="J23" s="28">
        <v>43891.69</v>
      </c>
      <c r="K23" s="28">
        <v>67063.91</v>
      </c>
      <c r="L23" s="28">
        <v>60683.03</v>
      </c>
      <c r="M23" s="28">
        <v>28466.47</v>
      </c>
      <c r="N23" s="28">
        <v>17594.97</v>
      </c>
      <c r="O23" s="28">
        <f t="shared" si="5"/>
        <v>544329.6599999999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1211.42</v>
      </c>
      <c r="C26" s="28">
        <v>905.68</v>
      </c>
      <c r="D26" s="28">
        <v>784.54</v>
      </c>
      <c r="E26" s="28">
        <v>239.4</v>
      </c>
      <c r="F26" s="28">
        <v>830.69</v>
      </c>
      <c r="G26" s="28">
        <v>1176.81</v>
      </c>
      <c r="H26" s="28">
        <v>201.9</v>
      </c>
      <c r="I26" s="28">
        <v>937.41</v>
      </c>
      <c r="J26" s="28">
        <v>804.73</v>
      </c>
      <c r="K26" s="28">
        <v>1044.13</v>
      </c>
      <c r="L26" s="28">
        <v>948.95</v>
      </c>
      <c r="M26" s="28">
        <v>527.83</v>
      </c>
      <c r="N26" s="28">
        <v>271.14</v>
      </c>
      <c r="O26" s="28">
        <f t="shared" si="5"/>
        <v>9884.63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1056.92</v>
      </c>
      <c r="C27" s="28">
        <v>786.91</v>
      </c>
      <c r="D27" s="28">
        <v>690.17</v>
      </c>
      <c r="E27" s="28">
        <v>210.82</v>
      </c>
      <c r="F27" s="28">
        <v>694.54</v>
      </c>
      <c r="G27" s="28">
        <v>935.64</v>
      </c>
      <c r="H27" s="28">
        <v>173.27</v>
      </c>
      <c r="I27" s="28">
        <v>732.09</v>
      </c>
      <c r="J27" s="28">
        <v>684.42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8351.61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-60618.67</v>
      </c>
      <c r="C31" s="28">
        <f aca="true" t="shared" si="7" ref="C31:O31">+C32+C34+C47+C48+C49+C54-C55</f>
        <v>-59578.57</v>
      </c>
      <c r="D31" s="28">
        <f t="shared" si="7"/>
        <v>-40750.54</v>
      </c>
      <c r="E31" s="28">
        <f t="shared" si="7"/>
        <v>-10945.22</v>
      </c>
      <c r="F31" s="28">
        <f t="shared" si="7"/>
        <v>-35718.36</v>
      </c>
      <c r="G31" s="28">
        <f t="shared" si="7"/>
        <v>-51617.409999999996</v>
      </c>
      <c r="H31" s="28">
        <f t="shared" si="7"/>
        <v>-9733.509999999998</v>
      </c>
      <c r="I31" s="28">
        <f t="shared" si="7"/>
        <v>-73240.98999999999</v>
      </c>
      <c r="J31" s="28">
        <f t="shared" si="7"/>
        <v>-46367.21</v>
      </c>
      <c r="K31" s="28">
        <f t="shared" si="7"/>
        <v>1082722.3699999999</v>
      </c>
      <c r="L31" s="28">
        <f t="shared" si="7"/>
        <v>1000634.85</v>
      </c>
      <c r="M31" s="28">
        <f t="shared" si="7"/>
        <v>-25867.89</v>
      </c>
      <c r="N31" s="28">
        <f t="shared" si="7"/>
        <v>-19156.04</v>
      </c>
      <c r="O31" s="28">
        <f t="shared" si="7"/>
        <v>1649762.81</v>
      </c>
    </row>
    <row r="32" spans="1:15" ht="18.75" customHeight="1">
      <c r="A32" s="26" t="s">
        <v>38</v>
      </c>
      <c r="B32" s="29">
        <f>+B33</f>
        <v>-53882.4</v>
      </c>
      <c r="C32" s="29">
        <f>+C33</f>
        <v>-54542.4</v>
      </c>
      <c r="D32" s="29">
        <f aca="true" t="shared" si="8" ref="D32:O32">+D33</f>
        <v>-36388</v>
      </c>
      <c r="E32" s="29">
        <f t="shared" si="8"/>
        <v>-9614</v>
      </c>
      <c r="F32" s="29">
        <f t="shared" si="8"/>
        <v>-31099.2</v>
      </c>
      <c r="G32" s="29">
        <f t="shared" si="8"/>
        <v>-45073.6</v>
      </c>
      <c r="H32" s="29">
        <f t="shared" si="8"/>
        <v>-8610.8</v>
      </c>
      <c r="I32" s="29">
        <f t="shared" si="8"/>
        <v>-68028.4</v>
      </c>
      <c r="J32" s="29">
        <f t="shared" si="8"/>
        <v>-41892.4</v>
      </c>
      <c r="K32" s="29">
        <f t="shared" si="8"/>
        <v>-36471.6</v>
      </c>
      <c r="L32" s="29">
        <f t="shared" si="8"/>
        <v>-29088.4</v>
      </c>
      <c r="M32" s="29">
        <f t="shared" si="8"/>
        <v>-22932.8</v>
      </c>
      <c r="N32" s="29">
        <f t="shared" si="8"/>
        <v>-17648.4</v>
      </c>
      <c r="O32" s="29">
        <f t="shared" si="8"/>
        <v>-455272.4</v>
      </c>
    </row>
    <row r="33" spans="1:26" ht="18.75" customHeight="1">
      <c r="A33" s="27" t="s">
        <v>39</v>
      </c>
      <c r="B33" s="16">
        <f>ROUND((-B9)*$G$3,2)</f>
        <v>-53882.4</v>
      </c>
      <c r="C33" s="16">
        <f aca="true" t="shared" si="9" ref="C33:N33">ROUND((-C9)*$G$3,2)</f>
        <v>-54542.4</v>
      </c>
      <c r="D33" s="16">
        <f t="shared" si="9"/>
        <v>-36388</v>
      </c>
      <c r="E33" s="16">
        <f t="shared" si="9"/>
        <v>-9614</v>
      </c>
      <c r="F33" s="16">
        <f t="shared" si="9"/>
        <v>-31099.2</v>
      </c>
      <c r="G33" s="16">
        <f t="shared" si="9"/>
        <v>-45073.6</v>
      </c>
      <c r="H33" s="16">
        <f t="shared" si="9"/>
        <v>-8610.8</v>
      </c>
      <c r="I33" s="16">
        <f t="shared" si="9"/>
        <v>-68028.4</v>
      </c>
      <c r="J33" s="16">
        <f t="shared" si="9"/>
        <v>-41892.4</v>
      </c>
      <c r="K33" s="16">
        <f t="shared" si="9"/>
        <v>-36471.6</v>
      </c>
      <c r="L33" s="16">
        <f t="shared" si="9"/>
        <v>-29088.4</v>
      </c>
      <c r="M33" s="16">
        <f t="shared" si="9"/>
        <v>-22932.8</v>
      </c>
      <c r="N33" s="16">
        <f t="shared" si="9"/>
        <v>-17648.4</v>
      </c>
      <c r="O33" s="30">
        <f aca="true" t="shared" si="10" ref="O33:O55">SUM(B33:N33)</f>
        <v>-455272.4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-6736.27</v>
      </c>
      <c r="C34" s="29">
        <f aca="true" t="shared" si="11" ref="C34:O34">SUM(C35:C45)</f>
        <v>-5036.17</v>
      </c>
      <c r="D34" s="29">
        <f t="shared" si="11"/>
        <v>-4362.54</v>
      </c>
      <c r="E34" s="29">
        <f t="shared" si="11"/>
        <v>-1331.22</v>
      </c>
      <c r="F34" s="29">
        <f t="shared" si="11"/>
        <v>-4619.16</v>
      </c>
      <c r="G34" s="29">
        <f t="shared" si="11"/>
        <v>-6543.81</v>
      </c>
      <c r="H34" s="29">
        <f t="shared" si="11"/>
        <v>-1122.71</v>
      </c>
      <c r="I34" s="29">
        <f t="shared" si="11"/>
        <v>-5212.59</v>
      </c>
      <c r="J34" s="29">
        <f t="shared" si="11"/>
        <v>-4474.81</v>
      </c>
      <c r="K34" s="29">
        <f t="shared" si="11"/>
        <v>1119193.97</v>
      </c>
      <c r="L34" s="29">
        <f t="shared" si="11"/>
        <v>1029723.25</v>
      </c>
      <c r="M34" s="29">
        <f t="shared" si="11"/>
        <v>-2935.09</v>
      </c>
      <c r="N34" s="29">
        <f t="shared" si="11"/>
        <v>-1507.64</v>
      </c>
      <c r="O34" s="29">
        <f t="shared" si="11"/>
        <v>2105035.21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-6736.27</v>
      </c>
      <c r="C43" s="31">
        <v>-5036.17</v>
      </c>
      <c r="D43" s="31">
        <v>-4362.54</v>
      </c>
      <c r="E43" s="31">
        <v>-1331.22</v>
      </c>
      <c r="F43" s="31">
        <v>-4619.16</v>
      </c>
      <c r="G43" s="31">
        <v>-6543.81</v>
      </c>
      <c r="H43" s="31">
        <v>-1122.71</v>
      </c>
      <c r="I43" s="31">
        <v>-5212.59</v>
      </c>
      <c r="J43" s="31">
        <v>-4474.81</v>
      </c>
      <c r="K43" s="31">
        <v>-5806.03</v>
      </c>
      <c r="L43" s="31">
        <v>-5276.75</v>
      </c>
      <c r="M43" s="31">
        <v>-2935.09</v>
      </c>
      <c r="N43" s="31">
        <v>-1507.64</v>
      </c>
      <c r="O43" s="31">
        <f>SUM(B43:N43)</f>
        <v>-54964.78999999999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1434571.5999999999</v>
      </c>
      <c r="C53" s="34">
        <f aca="true" t="shared" si="13" ref="C53:N53">+C20+C31</f>
        <v>1034816.14</v>
      </c>
      <c r="D53" s="34">
        <f t="shared" si="13"/>
        <v>917589.16</v>
      </c>
      <c r="E53" s="34">
        <f t="shared" si="13"/>
        <v>280268.61</v>
      </c>
      <c r="F53" s="34">
        <f t="shared" si="13"/>
        <v>974901.29</v>
      </c>
      <c r="G53" s="34">
        <f t="shared" si="13"/>
        <v>1381868.85</v>
      </c>
      <c r="H53" s="34">
        <f t="shared" si="13"/>
        <v>239322.97999999998</v>
      </c>
      <c r="I53" s="34">
        <f t="shared" si="13"/>
        <v>1077370.68</v>
      </c>
      <c r="J53" s="34">
        <f t="shared" si="13"/>
        <v>931698.3299999998</v>
      </c>
      <c r="K53" s="34">
        <f t="shared" si="13"/>
        <v>2358622.05</v>
      </c>
      <c r="L53" s="34">
        <f t="shared" si="13"/>
        <v>2164717.94</v>
      </c>
      <c r="M53" s="34">
        <f t="shared" si="13"/>
        <v>628408.5499999997</v>
      </c>
      <c r="N53" s="34">
        <f t="shared" si="13"/>
        <v>318170.59</v>
      </c>
      <c r="O53" s="34">
        <f>SUM(B53:N53)</f>
        <v>13742326.77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1434571.5999999999</v>
      </c>
      <c r="C59" s="42">
        <f t="shared" si="14"/>
        <v>1034816.1400000001</v>
      </c>
      <c r="D59" s="42">
        <f t="shared" si="14"/>
        <v>917589.15</v>
      </c>
      <c r="E59" s="42">
        <f t="shared" si="14"/>
        <v>280268.61</v>
      </c>
      <c r="F59" s="42">
        <f t="shared" si="14"/>
        <v>974901.3</v>
      </c>
      <c r="G59" s="42">
        <f t="shared" si="14"/>
        <v>1381868.84</v>
      </c>
      <c r="H59" s="42">
        <f t="shared" si="14"/>
        <v>239322.98</v>
      </c>
      <c r="I59" s="42">
        <f t="shared" si="14"/>
        <v>1077370.68</v>
      </c>
      <c r="J59" s="42">
        <f t="shared" si="14"/>
        <v>931698.33</v>
      </c>
      <c r="K59" s="42">
        <f t="shared" si="14"/>
        <v>2358622.05</v>
      </c>
      <c r="L59" s="42">
        <f t="shared" si="14"/>
        <v>2164717.94</v>
      </c>
      <c r="M59" s="42">
        <f t="shared" si="14"/>
        <v>628408.55</v>
      </c>
      <c r="N59" s="42">
        <f t="shared" si="14"/>
        <v>318170.58</v>
      </c>
      <c r="O59" s="34">
        <f t="shared" si="14"/>
        <v>13742326.750000002</v>
      </c>
      <c r="Q59"/>
    </row>
    <row r="60" spans="1:18" ht="18.75" customHeight="1">
      <c r="A60" s="26" t="s">
        <v>54</v>
      </c>
      <c r="B60" s="42">
        <v>1180138.7</v>
      </c>
      <c r="C60" s="42">
        <v>751685.93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1931824.63</v>
      </c>
      <c r="P60"/>
      <c r="Q60"/>
      <c r="R60" s="41"/>
    </row>
    <row r="61" spans="1:16" ht="18.75" customHeight="1">
      <c r="A61" s="26" t="s">
        <v>55</v>
      </c>
      <c r="B61" s="42">
        <v>254432.9</v>
      </c>
      <c r="C61" s="42">
        <v>283130.21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537563.11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917589.15</v>
      </c>
      <c r="E62" s="43">
        <v>0</v>
      </c>
      <c r="F62" s="43">
        <v>0</v>
      </c>
      <c r="G62" s="43">
        <v>0</v>
      </c>
      <c r="H62" s="42">
        <v>239322.98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1156912.1300000001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280268.61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280268.61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974901.3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974901.3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1381868.84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1381868.84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1077370.68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1077370.68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931698.33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931698.33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2358622.05</v>
      </c>
      <c r="L68" s="29">
        <v>2164717.94</v>
      </c>
      <c r="M68" s="43">
        <v>0</v>
      </c>
      <c r="N68" s="43">
        <v>0</v>
      </c>
      <c r="O68" s="34">
        <f t="shared" si="15"/>
        <v>4523339.99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628408.55</v>
      </c>
      <c r="N69" s="43">
        <v>0</v>
      </c>
      <c r="O69" s="34">
        <f t="shared" si="15"/>
        <v>628408.55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318170.58</v>
      </c>
      <c r="O70" s="46">
        <f t="shared" si="15"/>
        <v>318170.58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2023-02-07T19:56:45Z</dcterms:modified>
  <cp:category/>
  <cp:version/>
  <cp:contentType/>
  <cp:contentStatus/>
</cp:coreProperties>
</file>