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'!$A$1:$K$73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<sst xmlns="http://schemas.openxmlformats.org/spreadsheetml/2006/main" count="82" uniqueCount="81">
  <si>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</si>
  <si>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</si>
  <si>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</si>
  <si>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</si>
  <si>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</si>
  <si>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</si>
  <si>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</si>
  <si>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</si>
  <si>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</si>
  <si>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</si>
  <si>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</si>
  <si>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</si>
  <si>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</si>
  <si>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</si>
  <si>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</si>
  <si>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</si>
  <si>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</si>
  <si>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</si>
  <si>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</si>
  <si>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</si>
  <si>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</si>
  <si>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</si>
  <si>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</si>
  <si>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</si>
  <si>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</si>
  <si>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</si>
  <si>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</si>
  <si>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</si>
  <si>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</si>
  <si>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</si>
  <si>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</si>
  <si>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</si>
  <si>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</si>
  <si>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</si>
  <si>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</si>
  <si>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</si>
  <si>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</si>
  <si>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</si>
  <si>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</si>
  <si>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</si>
  <si>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</si>
  <si>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</si>
  <si>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</si>
  <si>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</si>
  <si>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</si>
  <si>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</si>
  <si>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</si>
  <si>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</si>
  <si>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</si>
  <si>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</si>
  <si>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</si>
  <si>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</si>
  <si>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</si>
  <si>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</si>
  <si>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</si>
  <si>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</si>
  <si>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</si>
  <si>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</si>
  <si>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</si>
  <si>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</si>
  <si>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</si>
  <si>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</si>
  <si>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</si>
  <si>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</si>
  <si>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</si>
  <si>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</si>
  <si>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</si>
  <si>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</si>
  <si>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</si>
  <si>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</si>
  <si>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</si>
  <si>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 Remuneração Bruta do Operador (4.1 + 4.2 +....+ 4.8)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</si>
  <si>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</si>
  <si>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</si>
  <si>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</si>
  <si>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</si>
  <si>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</si>
  <si>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</si>
  <si>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</si>
  <si>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1.2.1. Idosos acima de 65 anos</t>
  </si>
  <si>
    <t>OPERAÇÃO 05/02/23 - VENCIMENTO 10/02/23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</si>
</sst>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92186</v>
      </c>
      <c r="C7" s="46">
        <f aca="true" t="shared" si="0" ref="C7:J7">+C8+C11</f>
        <v>65286</v>
      </c>
      <c r="D7" s="46">
        <f t="shared" si="0"/>
        <v>99022</v>
      </c>
      <c r="E7" s="46">
        <f t="shared" si="0"/>
        <v>47097</v>
      </c>
      <c r="F7" s="46">
        <f t="shared" si="0"/>
        <v>75314</v>
      </c>
      <c r="G7" s="46">
        <f t="shared" si="0"/>
        <v>73936</v>
      </c>
      <c r="H7" s="46">
        <f t="shared" si="0"/>
        <v>87257</v>
      </c>
      <c r="I7" s="46">
        <f t="shared" si="0"/>
        <v>113549</v>
      </c>
      <c r="J7" s="46">
        <f t="shared" si="0"/>
        <v>26338</v>
      </c>
      <c r="K7" s="38">
        <f aca="true" t="shared" si="1" ref="K7:K13">SUM(B7:J7)</f>
        <v>679985</v>
      </c>
      <c r="L7" s="45"/>
      <c r="M7"/>
      <c r="N7"/>
    </row>
    <row r="8" spans="1:14" ht="16.5" customHeight="1">
      <c r="A8" s="43" t="s">
        <v>76</v>
      </c>
      <c r="B8" s="44">
        <f aca="true" t="shared" si="2" ref="B8:J8">+B9+B10</f>
        <v>6674</v>
      </c>
      <c r="C8" s="44">
        <f t="shared" si="2"/>
        <v>6000</v>
      </c>
      <c r="D8" s="44">
        <f t="shared" si="2"/>
        <v>7766</v>
      </c>
      <c r="E8" s="44">
        <f t="shared" si="2"/>
        <v>4083</v>
      </c>
      <c r="F8" s="44">
        <f t="shared" si="2"/>
        <v>5370</v>
      </c>
      <c r="G8" s="44">
        <f t="shared" si="2"/>
        <v>3500</v>
      </c>
      <c r="H8" s="44">
        <f t="shared" si="2"/>
        <v>3026</v>
      </c>
      <c r="I8" s="44">
        <f t="shared" si="2"/>
        <v>7272</v>
      </c>
      <c r="J8" s="44">
        <f t="shared" si="2"/>
        <v>978</v>
      </c>
      <c r="K8" s="38">
        <f t="shared" si="1"/>
        <v>44669</v>
      </c>
      <c r="L8"/>
      <c r="M8"/>
      <c r="N8"/>
    </row>
    <row r="9" spans="1:14" ht="16.5" customHeight="1">
      <c r="A9" s="22" t="s">
        <v>32</v>
      </c>
      <c r="B9" s="44">
        <v>6666</v>
      </c>
      <c r="C9" s="44">
        <v>5998</v>
      </c>
      <c r="D9" s="44">
        <v>7766</v>
      </c>
      <c r="E9" s="44">
        <v>4016</v>
      </c>
      <c r="F9" s="44">
        <v>5366</v>
      </c>
      <c r="G9" s="44">
        <v>3499</v>
      </c>
      <c r="H9" s="44">
        <v>3026</v>
      </c>
      <c r="I9" s="44">
        <v>7249</v>
      </c>
      <c r="J9" s="44">
        <v>978</v>
      </c>
      <c r="K9" s="38">
        <f t="shared" si="1"/>
        <v>44564</v>
      </c>
      <c r="L9"/>
      <c r="M9"/>
      <c r="N9"/>
    </row>
    <row r="10" spans="1:14" ht="16.5" customHeight="1">
      <c r="A10" s="22" t="s">
        <v>31</v>
      </c>
      <c r="B10" s="44">
        <v>8</v>
      </c>
      <c r="C10" s="44">
        <v>2</v>
      </c>
      <c r="D10" s="44">
        <v>0</v>
      </c>
      <c r="E10" s="44">
        <v>67</v>
      </c>
      <c r="F10" s="44">
        <v>4</v>
      </c>
      <c r="G10" s="44">
        <v>1</v>
      </c>
      <c r="H10" s="44">
        <v>0</v>
      </c>
      <c r="I10" s="44">
        <v>23</v>
      </c>
      <c r="J10" s="44">
        <v>0</v>
      </c>
      <c r="K10" s="38">
        <f t="shared" si="1"/>
        <v>105</v>
      </c>
      <c r="L10"/>
      <c r="M10"/>
      <c r="N10"/>
    </row>
    <row r="11" spans="1:14" ht="16.5" customHeight="1">
      <c r="A11" s="43" t="s">
        <v>67</v>
      </c>
      <c r="B11" s="42">
        <v>85512</v>
      </c>
      <c r="C11" s="42">
        <v>59286</v>
      </c>
      <c r="D11" s="42">
        <v>91256</v>
      </c>
      <c r="E11" s="42">
        <v>43014</v>
      </c>
      <c r="F11" s="42">
        <v>69944</v>
      </c>
      <c r="G11" s="42">
        <v>70436</v>
      </c>
      <c r="H11" s="42">
        <v>84231</v>
      </c>
      <c r="I11" s="42">
        <v>106277</v>
      </c>
      <c r="J11" s="42">
        <v>25360</v>
      </c>
      <c r="K11" s="38">
        <f t="shared" si="1"/>
        <v>635316</v>
      </c>
      <c r="L11" s="59"/>
      <c r="M11" s="59"/>
      <c r="N11" s="59"/>
    </row>
    <row r="12" spans="1:14" ht="16.5" customHeight="1">
      <c r="A12" s="22" t="s">
        <v>79</v>
      </c>
      <c r="B12" s="42">
        <v>7658</v>
      </c>
      <c r="C12" s="42">
        <v>5669</v>
      </c>
      <c r="D12" s="42">
        <v>9645</v>
      </c>
      <c r="E12" s="42">
        <v>5174</v>
      </c>
      <c r="F12" s="42">
        <v>5655</v>
      </c>
      <c r="G12" s="42">
        <v>4540</v>
      </c>
      <c r="H12" s="42">
        <v>4612</v>
      </c>
      <c r="I12" s="42">
        <v>6369</v>
      </c>
      <c r="J12" s="42">
        <v>1206</v>
      </c>
      <c r="K12" s="38">
        <f t="shared" si="1"/>
        <v>50528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77854</v>
      </c>
      <c r="C13" s="42">
        <f>+C11-C12</f>
        <v>53617</v>
      </c>
      <c r="D13" s="42">
        <f>+D11-D12</f>
        <v>81611</v>
      </c>
      <c r="E13" s="42">
        <f aca="true" t="shared" si="3" ref="E13:J13">+E11-E12</f>
        <v>37840</v>
      </c>
      <c r="F13" s="42">
        <f t="shared" si="3"/>
        <v>64289</v>
      </c>
      <c r="G13" s="42">
        <f t="shared" si="3"/>
        <v>65896</v>
      </c>
      <c r="H13" s="42">
        <f t="shared" si="3"/>
        <v>79619</v>
      </c>
      <c r="I13" s="42">
        <f t="shared" si="3"/>
        <v>99908</v>
      </c>
      <c r="J13" s="42">
        <f t="shared" si="3"/>
        <v>24154</v>
      </c>
      <c r="K13" s="38">
        <f t="shared" si="1"/>
        <v>584788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4.4911</v>
      </c>
      <c r="C15" s="41">
        <v>4.9339</v>
      </c>
      <c r="D15" s="41">
        <v>5.4695</v>
      </c>
      <c r="E15" s="41">
        <v>4.7554</v>
      </c>
      <c r="F15" s="41">
        <v>5.0324</v>
      </c>
      <c r="G15" s="41">
        <v>5.0834</v>
      </c>
      <c r="H15" s="41">
        <v>4.0475</v>
      </c>
      <c r="I15" s="41">
        <v>4.0885</v>
      </c>
      <c r="J15" s="41">
        <v>4.6262</v>
      </c>
      <c r="K15" s="31"/>
      <c r="L15"/>
      <c r="M15"/>
      <c r="N15"/>
    </row>
    <row r="16" spans="1:12" ht="15.7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1.11074403381031</v>
      </c>
      <c r="C18" s="39">
        <v>1.260444997918867</v>
      </c>
      <c r="D18" s="39">
        <v>1.089274465700797</v>
      </c>
      <c r="E18" s="39">
        <v>1.326529066797488</v>
      </c>
      <c r="F18" s="39">
        <v>1.068486442452089</v>
      </c>
      <c r="G18" s="39">
        <v>1.173271888127077</v>
      </c>
      <c r="H18" s="39">
        <v>1.124305028857388</v>
      </c>
      <c r="I18" s="39">
        <v>1.092883149928573</v>
      </c>
      <c r="J18" s="39">
        <v>1.013602921186449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71</v>
      </c>
      <c r="B20" s="36">
        <f>SUM(B21:B28)</f>
        <v>487213.76999999996</v>
      </c>
      <c r="C20" s="36">
        <f aca="true" t="shared" si="4" ref="C20:J20">SUM(C21:C28)</f>
        <v>439072.61</v>
      </c>
      <c r="D20" s="36">
        <f t="shared" si="4"/>
        <v>633738.7000000001</v>
      </c>
      <c r="E20" s="36">
        <f t="shared" si="4"/>
        <v>322048.63</v>
      </c>
      <c r="F20" s="36">
        <f t="shared" si="4"/>
        <v>430460.0899999999</v>
      </c>
      <c r="G20" s="36">
        <f t="shared" si="4"/>
        <v>465216.01</v>
      </c>
      <c r="H20" s="36">
        <f t="shared" si="4"/>
        <v>429299.94000000006</v>
      </c>
      <c r="I20" s="36">
        <f t="shared" si="4"/>
        <v>552276.39</v>
      </c>
      <c r="J20" s="36">
        <f t="shared" si="4"/>
        <v>137495</v>
      </c>
      <c r="K20" s="36">
        <f aca="true" t="shared" si="5" ref="K20:K28">SUM(B20:J20)</f>
        <v>3896821.1399999997</v>
      </c>
      <c r="L20"/>
      <c r="M20"/>
      <c r="N20"/>
    </row>
    <row r="21" spans="1:14" ht="16.5" customHeight="1">
      <c r="A21" s="35" t="s">
        <v>28</v>
      </c>
      <c r="B21" s="58">
        <f>ROUND((B15+B16)*B7,2)</f>
        <v>414016.54</v>
      </c>
      <c r="C21" s="58">
        <f>ROUND((C15+C16)*C7,2)</f>
        <v>322114.6</v>
      </c>
      <c r="D21" s="58">
        <f aca="true" t="shared" si="6" ref="D21:J21">ROUND((D15+D16)*D7,2)</f>
        <v>541600.83</v>
      </c>
      <c r="E21" s="58">
        <f t="shared" si="6"/>
        <v>223965.07</v>
      </c>
      <c r="F21" s="58">
        <f t="shared" si="6"/>
        <v>379010.17</v>
      </c>
      <c r="G21" s="58">
        <f t="shared" si="6"/>
        <v>375846.26</v>
      </c>
      <c r="H21" s="58">
        <f t="shared" si="6"/>
        <v>353172.71</v>
      </c>
      <c r="I21" s="58">
        <f t="shared" si="6"/>
        <v>464245.09</v>
      </c>
      <c r="J21" s="58">
        <f t="shared" si="6"/>
        <v>121844.86</v>
      </c>
      <c r="K21" s="30">
        <f t="shared" si="5"/>
        <v>3195816.1299999994</v>
      </c>
      <c r="L21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45849.86</v>
      </c>
      <c r="C22" s="30">
        <f t="shared" si="7"/>
        <v>83893.14</v>
      </c>
      <c r="D22" s="30">
        <f t="shared" si="7"/>
        <v>48351.12</v>
      </c>
      <c r="E22" s="30">
        <f t="shared" si="7"/>
        <v>73131.11</v>
      </c>
      <c r="F22" s="30">
        <f t="shared" si="7"/>
        <v>25957.06</v>
      </c>
      <c r="G22" s="30">
        <f t="shared" si="7"/>
        <v>65123.59</v>
      </c>
      <c r="H22" s="30">
        <f t="shared" si="7"/>
        <v>43901.14</v>
      </c>
      <c r="I22" s="30">
        <f t="shared" si="7"/>
        <v>43120.55</v>
      </c>
      <c r="J22" s="30">
        <f t="shared" si="7"/>
        <v>1657.45</v>
      </c>
      <c r="K22" s="30">
        <f t="shared" si="5"/>
        <v>430985.02</v>
      </c>
      <c r="L22"/>
      <c r="M22"/>
      <c r="N22"/>
    </row>
    <row r="23" spans="1:14" ht="16.5" customHeight="1">
      <c r="A23" s="18" t="s">
        <v>26</v>
      </c>
      <c r="B23" s="30">
        <v>22817.67</v>
      </c>
      <c r="C23" s="30">
        <v>26879.24</v>
      </c>
      <c r="D23" s="30">
        <v>34925.15</v>
      </c>
      <c r="E23" s="30">
        <v>19440.08</v>
      </c>
      <c r="F23" s="30">
        <v>21553.23</v>
      </c>
      <c r="G23" s="30">
        <v>20121.78</v>
      </c>
      <c r="H23" s="30">
        <v>26275.08</v>
      </c>
      <c r="I23" s="30">
        <v>38242.79</v>
      </c>
      <c r="J23" s="30">
        <v>11255.1</v>
      </c>
      <c r="K23" s="30">
        <f t="shared" si="5"/>
        <v>221510.12</v>
      </c>
      <c r="L23"/>
      <c r="M23"/>
      <c r="N23"/>
    </row>
    <row r="24" spans="1:14" ht="16.5" customHeight="1">
      <c r="A24" s="18" t="s">
        <v>25</v>
      </c>
      <c r="B24" s="30">
        <v>1914.72</v>
      </c>
      <c r="C24" s="34">
        <v>3829.44</v>
      </c>
      <c r="D24" s="34">
        <v>5744.16</v>
      </c>
      <c r="E24" s="30">
        <v>3829.44</v>
      </c>
      <c r="F24" s="30">
        <v>1914.72</v>
      </c>
      <c r="G24" s="34">
        <v>1914.72</v>
      </c>
      <c r="H24" s="34">
        <v>3829.44</v>
      </c>
      <c r="I24" s="34">
        <v>3829.44</v>
      </c>
      <c r="J24" s="34">
        <v>1914.72</v>
      </c>
      <c r="K24" s="30">
        <f t="shared" si="5"/>
        <v>28720.8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1286.42</v>
      </c>
      <c r="C26" s="30">
        <v>1159.5</v>
      </c>
      <c r="D26" s="30">
        <v>1672.92</v>
      </c>
      <c r="E26" s="30">
        <v>850.88</v>
      </c>
      <c r="F26" s="30">
        <v>1136.43</v>
      </c>
      <c r="G26" s="30">
        <v>1228.73</v>
      </c>
      <c r="H26" s="30">
        <v>1133.55</v>
      </c>
      <c r="I26" s="30">
        <v>1456.59</v>
      </c>
      <c r="J26" s="30">
        <v>363.43</v>
      </c>
      <c r="K26" s="30">
        <f t="shared" si="5"/>
        <v>10288.45</v>
      </c>
      <c r="L26" s="59"/>
      <c r="M26" s="59"/>
      <c r="N26" s="59"/>
    </row>
    <row r="27" spans="1:14" ht="16.5" customHeight="1">
      <c r="A27" s="18" t="s">
        <v>77</v>
      </c>
      <c r="B27" s="30">
        <v>376.53</v>
      </c>
      <c r="C27" s="30">
        <v>321.29</v>
      </c>
      <c r="D27" s="30">
        <v>379.89</v>
      </c>
      <c r="E27" s="30">
        <v>220.93</v>
      </c>
      <c r="F27" s="30">
        <v>250.57</v>
      </c>
      <c r="G27" s="30">
        <v>255.28</v>
      </c>
      <c r="H27" s="30">
        <v>252.59</v>
      </c>
      <c r="I27" s="30">
        <v>326.01</v>
      </c>
      <c r="J27" s="30">
        <v>125.28</v>
      </c>
      <c r="K27" s="30">
        <f t="shared" si="5"/>
        <v>2508.3700000000003</v>
      </c>
      <c r="L27" s="59"/>
      <c r="M27" s="59"/>
      <c r="N27" s="59"/>
    </row>
    <row r="28" spans="1:14" ht="16.5" customHeight="1">
      <c r="A28" s="18" t="s">
        <v>78</v>
      </c>
      <c r="B28" s="30">
        <v>952.03</v>
      </c>
      <c r="C28" s="30">
        <v>875.4</v>
      </c>
      <c r="D28" s="30">
        <v>1064.63</v>
      </c>
      <c r="E28" s="30">
        <v>611.12</v>
      </c>
      <c r="F28" s="30">
        <v>637.91</v>
      </c>
      <c r="G28" s="30">
        <v>725.65</v>
      </c>
      <c r="H28" s="30">
        <v>735.43</v>
      </c>
      <c r="I28" s="30">
        <v>1055.92</v>
      </c>
      <c r="J28" s="30">
        <v>334.16</v>
      </c>
      <c r="K28" s="30">
        <f t="shared" si="5"/>
        <v>6992.25</v>
      </c>
      <c r="L28" s="59"/>
      <c r="M28" s="59"/>
      <c r="N28" s="59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8" ref="B31:J31">+B32+B37+B49</f>
        <v>-36483.68</v>
      </c>
      <c r="C31" s="30">
        <f t="shared" si="8"/>
        <v>-32838.78</v>
      </c>
      <c r="D31" s="30">
        <f t="shared" si="8"/>
        <v>-554253.44</v>
      </c>
      <c r="E31" s="30">
        <f t="shared" si="8"/>
        <v>-22401.83</v>
      </c>
      <c r="F31" s="30">
        <f t="shared" si="8"/>
        <v>-29929.670000000002</v>
      </c>
      <c r="G31" s="30">
        <f t="shared" si="8"/>
        <v>-22228.11</v>
      </c>
      <c r="H31" s="30">
        <f t="shared" si="8"/>
        <v>-397617.63</v>
      </c>
      <c r="I31" s="30">
        <f t="shared" si="8"/>
        <v>-39995.17</v>
      </c>
      <c r="J31" s="30">
        <f t="shared" si="8"/>
        <v>-121497.92</v>
      </c>
      <c r="K31" s="30">
        <f aca="true" t="shared" si="9" ref="K31:K39">SUM(B31:J31)</f>
        <v>-1257246.2299999997</v>
      </c>
      <c r="L31"/>
      <c r="M31"/>
      <c r="N31"/>
    </row>
    <row r="32" spans="1:14" ht="16.5" customHeight="1">
      <c r="A32" s="18" t="s">
        <v>22</v>
      </c>
      <c r="B32" s="30">
        <f aca="true" t="shared" si="10" ref="B32:J32">B33+B34+B35+B36</f>
        <v>-29330.4</v>
      </c>
      <c r="C32" s="30">
        <f t="shared" si="10"/>
        <v>-26391.2</v>
      </c>
      <c r="D32" s="30">
        <f t="shared" si="10"/>
        <v>-34170.4</v>
      </c>
      <c r="E32" s="30">
        <f t="shared" si="10"/>
        <v>-17670.4</v>
      </c>
      <c r="F32" s="30">
        <f t="shared" si="10"/>
        <v>-23610.4</v>
      </c>
      <c r="G32" s="30">
        <f t="shared" si="10"/>
        <v>-15395.6</v>
      </c>
      <c r="H32" s="30">
        <f t="shared" si="10"/>
        <v>-13314.4</v>
      </c>
      <c r="I32" s="30">
        <f t="shared" si="10"/>
        <v>-31895.6</v>
      </c>
      <c r="J32" s="30">
        <f t="shared" si="10"/>
        <v>-4303.2</v>
      </c>
      <c r="K32" s="30">
        <f t="shared" si="9"/>
        <v>-196081.6</v>
      </c>
      <c r="L32"/>
      <c r="M32"/>
      <c r="N32"/>
    </row>
    <row r="33" spans="1:14" s="23" customFormat="1" ht="16.5" customHeight="1">
      <c r="A33" s="29" t="s">
        <v>55</v>
      </c>
      <c r="B33" s="30">
        <f aca="true" t="shared" si="11" ref="B33:J33">-ROUND((B9)*$E$3,2)</f>
        <v>-29330.4</v>
      </c>
      <c r="C33" s="30">
        <f t="shared" si="11"/>
        <v>-26391.2</v>
      </c>
      <c r="D33" s="30">
        <f t="shared" si="11"/>
        <v>-34170.4</v>
      </c>
      <c r="E33" s="30">
        <f t="shared" si="11"/>
        <v>-17670.4</v>
      </c>
      <c r="F33" s="30">
        <f t="shared" si="11"/>
        <v>-23610.4</v>
      </c>
      <c r="G33" s="30">
        <f t="shared" si="11"/>
        <v>-15395.6</v>
      </c>
      <c r="H33" s="30">
        <f t="shared" si="11"/>
        <v>-13314.4</v>
      </c>
      <c r="I33" s="30">
        <f t="shared" si="11"/>
        <v>-31895.6</v>
      </c>
      <c r="J33" s="30">
        <f t="shared" si="11"/>
        <v>-4303.2</v>
      </c>
      <c r="K33" s="30">
        <f t="shared" si="9"/>
        <v>-196081.6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9"/>
        <v>0</v>
      </c>
      <c r="L34"/>
      <c r="M34"/>
      <c r="N34"/>
    </row>
    <row r="35" spans="1:14" ht="16.5" customHeight="1">
      <c r="A35" s="25" t="s">
        <v>20</v>
      </c>
      <c r="B35" s="30">
        <v>0</v>
      </c>
      <c r="C35" s="30">
        <v>0</v>
      </c>
      <c r="D35" s="30">
        <v>0</v>
      </c>
      <c r="E35" s="30">
        <v>0</v>
      </c>
      <c r="F35" s="26">
        <v>0</v>
      </c>
      <c r="G35" s="30">
        <v>0</v>
      </c>
      <c r="H35" s="30">
        <v>0</v>
      </c>
      <c r="I35" s="30">
        <v>0</v>
      </c>
      <c r="J35" s="30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19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2" ref="B37:J37">SUM(B38:B47)</f>
        <v>-7153.28</v>
      </c>
      <c r="C37" s="27">
        <f t="shared" si="12"/>
        <v>-6447.58</v>
      </c>
      <c r="D37" s="27">
        <f t="shared" si="12"/>
        <v>-520083.04</v>
      </c>
      <c r="E37" s="27">
        <f t="shared" si="12"/>
        <v>-4731.43</v>
      </c>
      <c r="F37" s="27">
        <f t="shared" si="12"/>
        <v>-6319.27</v>
      </c>
      <c r="G37" s="27">
        <f t="shared" si="12"/>
        <v>-6832.51</v>
      </c>
      <c r="H37" s="27">
        <f t="shared" si="12"/>
        <v>-384303.23</v>
      </c>
      <c r="I37" s="27">
        <f t="shared" si="12"/>
        <v>-8099.57</v>
      </c>
      <c r="J37" s="27">
        <f t="shared" si="12"/>
        <v>-117194.72</v>
      </c>
      <c r="K37" s="30">
        <f t="shared" si="9"/>
        <v>-1061164.6300000001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-24780.57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-7173.84</v>
      </c>
      <c r="K38" s="30">
        <f t="shared" si="9"/>
        <v>-31954.41</v>
      </c>
      <c r="L38"/>
      <c r="M38"/>
      <c r="N38"/>
    </row>
    <row r="39" spans="1:14" ht="16.5" customHeight="1">
      <c r="A39" s="25" t="s">
        <v>16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30">
        <f t="shared" si="9"/>
        <v>0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65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30">
        <f aca="true" t="shared" si="13" ref="K45:K52">SUM(B45:J45)</f>
        <v>0</v>
      </c>
      <c r="L45" s="24"/>
      <c r="M45"/>
      <c r="N45"/>
    </row>
    <row r="46" spans="1:14" s="23" customFormat="1" ht="16.5" customHeight="1">
      <c r="A46" s="25" t="s">
        <v>66</v>
      </c>
      <c r="B46" s="17">
        <v>0</v>
      </c>
      <c r="C46" s="17">
        <v>0</v>
      </c>
      <c r="D46" s="17">
        <v>-486000</v>
      </c>
      <c r="E46" s="17">
        <v>0</v>
      </c>
      <c r="F46" s="17">
        <v>0</v>
      </c>
      <c r="G46" s="17">
        <v>0</v>
      </c>
      <c r="H46" s="17">
        <v>-378000</v>
      </c>
      <c r="I46" s="17">
        <v>0</v>
      </c>
      <c r="J46" s="17">
        <v>-108000</v>
      </c>
      <c r="K46" s="30">
        <f t="shared" si="13"/>
        <v>-972000</v>
      </c>
      <c r="L46" s="24"/>
      <c r="M46"/>
      <c r="N46"/>
    </row>
    <row r="47" spans="1:14" s="23" customFormat="1" ht="16.5" customHeight="1">
      <c r="A47" s="25" t="s">
        <v>10</v>
      </c>
      <c r="B47" s="17">
        <v>-7153.28</v>
      </c>
      <c r="C47" s="17">
        <v>-6447.58</v>
      </c>
      <c r="D47" s="17">
        <v>-9302.47</v>
      </c>
      <c r="E47" s="17">
        <v>-4731.43</v>
      </c>
      <c r="F47" s="17">
        <v>-6319.27</v>
      </c>
      <c r="G47" s="17">
        <v>-6832.51</v>
      </c>
      <c r="H47" s="17">
        <v>-6303.23</v>
      </c>
      <c r="I47" s="17">
        <v>-8099.57</v>
      </c>
      <c r="J47" s="17">
        <v>-2020.88</v>
      </c>
      <c r="K47" s="30">
        <f t="shared" si="13"/>
        <v>-57210.22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30">
        <f t="shared" si="13"/>
        <v>0</v>
      </c>
      <c r="L49"/>
      <c r="M49"/>
      <c r="N49"/>
    </row>
    <row r="50" spans="1:14" ht="16.5" customHeight="1">
      <c r="A50" s="18" t="s">
        <v>72</v>
      </c>
      <c r="B50" s="17">
        <f>+B51+B52</f>
        <v>0</v>
      </c>
      <c r="C50" s="17">
        <f aca="true" t="shared" si="14" ref="C50:J50">+C51+C52</f>
        <v>0</v>
      </c>
      <c r="D50" s="17">
        <f t="shared" si="14"/>
        <v>0</v>
      </c>
      <c r="E50" s="17">
        <f t="shared" si="14"/>
        <v>0</v>
      </c>
      <c r="F50" s="17">
        <f t="shared" si="14"/>
        <v>0</v>
      </c>
      <c r="G50" s="17">
        <f t="shared" si="14"/>
        <v>0</v>
      </c>
      <c r="H50" s="17">
        <f t="shared" si="14"/>
        <v>0</v>
      </c>
      <c r="I50" s="17">
        <f t="shared" si="14"/>
        <v>0</v>
      </c>
      <c r="J50" s="17">
        <f t="shared" si="14"/>
        <v>0</v>
      </c>
      <c r="K50" s="30">
        <f t="shared" si="13"/>
        <v>0</v>
      </c>
      <c r="L50" s="55"/>
      <c r="M50" s="59"/>
      <c r="N50" s="59"/>
    </row>
    <row r="51" spans="1:14" ht="16.5" customHeight="1">
      <c r="A51" s="25" t="s">
        <v>73</v>
      </c>
      <c r="B51" s="30">
        <v>0</v>
      </c>
      <c r="C51" s="30">
        <v>0</v>
      </c>
      <c r="D51" s="30">
        <v>0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f t="shared" si="13"/>
        <v>0</v>
      </c>
      <c r="L51" s="59"/>
      <c r="M51" s="59"/>
      <c r="N51" s="59"/>
    </row>
    <row r="52" spans="1:14" ht="16.5" customHeight="1">
      <c r="A52" s="25" t="s">
        <v>74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5"/>
      <c r="M52" s="59"/>
      <c r="N52" s="59"/>
    </row>
    <row r="53" spans="1:12" ht="12" customHeight="1">
      <c r="A53" s="18"/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20"/>
      <c r="L53" s="9"/>
    </row>
    <row r="54" spans="1:12" ht="16.5" customHeight="1">
      <c r="A54" s="16" t="s">
        <v>8</v>
      </c>
      <c r="B54" s="27">
        <f aca="true" t="shared" si="15" ref="B54:J54">IF(B20+B31+B55&lt;0,0,B20+B31+B55)</f>
        <v>450730.08999999997</v>
      </c>
      <c r="C54" s="27">
        <f t="shared" si="15"/>
        <v>406233.82999999996</v>
      </c>
      <c r="D54" s="27">
        <f t="shared" si="15"/>
        <v>79485.26000000013</v>
      </c>
      <c r="E54" s="27">
        <f t="shared" si="15"/>
        <v>299646.8</v>
      </c>
      <c r="F54" s="27">
        <f t="shared" si="15"/>
        <v>400530.4199999999</v>
      </c>
      <c r="G54" s="27">
        <f t="shared" si="15"/>
        <v>442987.9</v>
      </c>
      <c r="H54" s="27">
        <f t="shared" si="15"/>
        <v>31682.310000000056</v>
      </c>
      <c r="I54" s="27">
        <f t="shared" si="15"/>
        <v>512281.22000000003</v>
      </c>
      <c r="J54" s="27">
        <f t="shared" si="15"/>
        <v>15997.080000000002</v>
      </c>
      <c r="K54" s="20">
        <f>SUM(B54:J54)</f>
        <v>2639574.91</v>
      </c>
      <c r="L54" s="54"/>
    </row>
    <row r="55" spans="1:13" ht="16.5" customHeight="1">
      <c r="A55" s="18" t="s">
        <v>7</v>
      </c>
      <c r="B55" s="17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f>SUM(B55:J55)</f>
        <v>0</v>
      </c>
      <c r="L55"/>
      <c r="M55" s="19"/>
    </row>
    <row r="56" spans="1:14" ht="16.5" customHeight="1">
      <c r="A56" s="18" t="s">
        <v>6</v>
      </c>
      <c r="B56" s="27">
        <f aca="true" t="shared" si="16" ref="B56:J56">IF(B20+B31+B55&gt;0,0,B20+B31+B55)</f>
        <v>0</v>
      </c>
      <c r="C56" s="27">
        <f t="shared" si="16"/>
        <v>0</v>
      </c>
      <c r="D56" s="27">
        <f t="shared" si="16"/>
        <v>0</v>
      </c>
      <c r="E56" s="27">
        <f t="shared" si="16"/>
        <v>0</v>
      </c>
      <c r="F56" s="27">
        <f t="shared" si="16"/>
        <v>0</v>
      </c>
      <c r="G56" s="27">
        <f t="shared" si="16"/>
        <v>0</v>
      </c>
      <c r="H56" s="27">
        <f t="shared" si="16"/>
        <v>0</v>
      </c>
      <c r="I56" s="27">
        <f t="shared" si="16"/>
        <v>0</v>
      </c>
      <c r="J56" s="27">
        <f t="shared" si="16"/>
        <v>0</v>
      </c>
      <c r="K56" s="17">
        <f>SUM(B56:J56)</f>
        <v>0</v>
      </c>
      <c r="L56"/>
      <c r="M56"/>
      <c r="N56"/>
    </row>
    <row r="57" spans="1:11" ht="12" customHeight="1">
      <c r="A57" s="16"/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</row>
    <row r="58" spans="1:12" ht="12" customHeight="1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56"/>
    </row>
    <row r="59" spans="1:11" ht="12" customHeight="1">
      <c r="A59" s="13"/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/>
    </row>
    <row r="60" spans="1:12" ht="16.5" customHeight="1">
      <c r="A60" s="11" t="s">
        <v>5</v>
      </c>
      <c r="B60" s="10">
        <f aca="true" t="shared" si="17" ref="B60:J60">SUM(B61:B72)</f>
        <v>450730.08999999997</v>
      </c>
      <c r="C60" s="10">
        <f t="shared" si="17"/>
        <v>406233.82632055937</v>
      </c>
      <c r="D60" s="10">
        <f t="shared" si="17"/>
        <v>79485.26472092661</v>
      </c>
      <c r="E60" s="10">
        <f t="shared" si="17"/>
        <v>299646.7952805002</v>
      </c>
      <c r="F60" s="10">
        <f t="shared" si="17"/>
        <v>400530.41817671905</v>
      </c>
      <c r="G60" s="10">
        <f t="shared" si="17"/>
        <v>442987.9011055236</v>
      </c>
      <c r="H60" s="10">
        <f t="shared" si="17"/>
        <v>31682.313887924112</v>
      </c>
      <c r="I60" s="10">
        <f>SUM(I61:I73)</f>
        <v>512281.22000000003</v>
      </c>
      <c r="J60" s="10">
        <f t="shared" si="17"/>
        <v>15997.076017020478</v>
      </c>
      <c r="K60" s="5">
        <f>SUM(K61:K73)</f>
        <v>2639574.9055091734</v>
      </c>
      <c r="L60" s="9"/>
    </row>
    <row r="61" spans="1:12" ht="16.5" customHeight="1">
      <c r="A61" s="7" t="s">
        <v>56</v>
      </c>
      <c r="B61" s="8">
        <v>393171.86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aca="true" t="shared" si="18" ref="K61:K72">SUM(B61:J61)</f>
        <v>393171.86</v>
      </c>
      <c r="L61"/>
    </row>
    <row r="62" spans="1:12" ht="16.5" customHeight="1">
      <c r="A62" s="7" t="s">
        <v>57</v>
      </c>
      <c r="B62" s="8">
        <v>57558.23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8"/>
        <v>57558.23</v>
      </c>
      <c r="L62"/>
    </row>
    <row r="63" spans="1:12" ht="16.5" customHeight="1">
      <c r="A63" s="7" t="s">
        <v>4</v>
      </c>
      <c r="B63" s="6">
        <v>0</v>
      </c>
      <c r="C63" s="8">
        <v>406233.82632055937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5">
        <f t="shared" si="18"/>
        <v>406233.82632055937</v>
      </c>
      <c r="L63" s="56"/>
    </row>
    <row r="64" spans="1:11" ht="16.5" customHeight="1">
      <c r="A64" s="7" t="s">
        <v>3</v>
      </c>
      <c r="B64" s="6">
        <v>0</v>
      </c>
      <c r="C64" s="6">
        <v>0</v>
      </c>
      <c r="D64" s="8">
        <v>79485.26472092661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79485.26472092661</v>
      </c>
    </row>
    <row r="65" spans="1:11" ht="16.5" customHeight="1">
      <c r="A65" s="7" t="s">
        <v>2</v>
      </c>
      <c r="B65" s="6">
        <v>0</v>
      </c>
      <c r="C65" s="6">
        <v>0</v>
      </c>
      <c r="D65" s="6">
        <v>0</v>
      </c>
      <c r="E65" s="8">
        <v>299646.7952805002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5">
        <f t="shared" si="18"/>
        <v>299646.7952805002</v>
      </c>
    </row>
    <row r="66" spans="1:11" ht="16.5" customHeight="1">
      <c r="A66" s="7" t="s">
        <v>1</v>
      </c>
      <c r="B66" s="6">
        <v>0</v>
      </c>
      <c r="C66" s="6">
        <v>0</v>
      </c>
      <c r="D66" s="6">
        <v>0</v>
      </c>
      <c r="E66" s="6">
        <v>0</v>
      </c>
      <c r="F66" s="8">
        <v>400530.41817671905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400530.41817671905</v>
      </c>
    </row>
    <row r="67" spans="1:11" ht="16.5" customHeight="1">
      <c r="A67" s="7" t="s">
        <v>0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8">
        <v>442987.9011055236</v>
      </c>
      <c r="H67" s="6">
        <v>0</v>
      </c>
      <c r="I67" s="6">
        <v>0</v>
      </c>
      <c r="J67" s="6">
        <v>0</v>
      </c>
      <c r="K67" s="5">
        <f t="shared" si="18"/>
        <v>442987.9011055236</v>
      </c>
    </row>
    <row r="68" spans="1:11" ht="16.5" customHeight="1">
      <c r="A68" s="7" t="s">
        <v>49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8">
        <v>31682.313887924112</v>
      </c>
      <c r="I68" s="6">
        <v>0</v>
      </c>
      <c r="J68" s="6">
        <v>0</v>
      </c>
      <c r="K68" s="5">
        <f t="shared" si="18"/>
        <v>31682.313887924112</v>
      </c>
    </row>
    <row r="69" spans="1:11" ht="16.5" customHeight="1">
      <c r="A69" s="7" t="s">
        <v>50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5">
        <f t="shared" si="18"/>
        <v>0</v>
      </c>
    </row>
    <row r="70" spans="1:11" ht="16.5" customHeight="1">
      <c r="A70" s="7" t="s">
        <v>51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8">
        <v>184062.64</v>
      </c>
      <c r="J70" s="6">
        <v>0</v>
      </c>
      <c r="K70" s="5">
        <f t="shared" si="18"/>
        <v>184062.64</v>
      </c>
    </row>
    <row r="71" spans="1:11" ht="16.5" customHeight="1">
      <c r="A71" s="7" t="s">
        <v>52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328218.58</v>
      </c>
      <c r="J71" s="6">
        <v>0</v>
      </c>
      <c r="K71" s="5">
        <f t="shared" si="18"/>
        <v>328218.58</v>
      </c>
    </row>
    <row r="72" spans="1:11" ht="16.5" customHeight="1">
      <c r="A72" s="7" t="s">
        <v>53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8">
        <v>15997.076017020478</v>
      </c>
      <c r="K72" s="5">
        <f t="shared" si="18"/>
        <v>15997.076017020478</v>
      </c>
    </row>
    <row r="73" spans="1:11" ht="18" customHeight="1">
      <c r="A73" s="4" t="s">
        <v>64</v>
      </c>
      <c r="B73" s="3">
        <v>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2">
        <f>SUM(B73:J73)</f>
        <v>0</v>
      </c>
    </row>
    <row r="74" spans="1:10" ht="18" customHeight="1">
      <c r="A74" s="57" t="s">
        <v>75</v>
      </c>
      <c r="B74"/>
      <c r="C74"/>
      <c r="D74"/>
      <c r="E74"/>
      <c r="F74"/>
      <c r="G74"/>
      <c r="H74"/>
      <c r="I74"/>
      <c r="J74"/>
    </row>
    <row r="75" ht="18" customHeight="1"/>
    <row r="76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2023-02-09T21:54:22Z</dcterms:modified>
  <cp:category/>
  <cp:version/>
  <cp:contentType/>
  <cp:contentStatus/>
</cp:coreProperties>
</file>