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<sst xmlns="http://schemas.openxmlformats.org/spreadsheetml/2006/main" count="86" uniqueCount="85">
  <si>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</si>
  <si>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</si>
  <si>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</si>
  <si>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</si>
  <si>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</si>
  <si>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</si>
  <si>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</si>
  <si>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</si>
  <si>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</si>
  <si>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</si>
  <si>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</si>
  <si>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</si>
  <si>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</si>
  <si>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</si>
  <si>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</si>
  <si>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</si>
  <si>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</si>
  <si>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</si>
  <si>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</si>
  <si>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</si>
  <si>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</si>
  <si>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</si>
  <si>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</si>
  <si>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</si>
  <si>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</si>
  <si>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</si>
  <si>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</si>
  <si>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</si>
  <si>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</si>
  <si>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</si>
  <si>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</si>
  <si>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</si>
  <si>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</si>
  <si>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</si>
  <si>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</si>
  <si>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</si>
  <si>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</si>
  <si>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</si>
  <si>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</si>
  <si>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</si>
  <si>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</si>
  <si>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</si>
  <si>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</si>
  <si>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</si>
  <si>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</si>
  <si>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</si>
  <si>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</si>
  <si>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</si>
  <si>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</si>
  <si>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</si>
  <si>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</si>
  <si>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</si>
  <si>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</si>
  <si>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</si>
  <si>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</si>
  <si>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</si>
  <si>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</si>
  <si>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</si>
  <si>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</si>
  <si>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</si>
  <si>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</si>
  <si>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</si>
  <si>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</si>
  <si>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</si>
  <si>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</si>
  <si>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</si>
  <si>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</si>
  <si>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</si>
  <si>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</si>
  <si>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</si>
  <si>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</si>
  <si>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</si>
  <si>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</si>
  <si>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</si>
  <si>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</si>
  <si>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</si>
  <si>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</si>
  <si>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</si>
  <si>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</si>
  <si>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</si>
  <si>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</si>
  <si>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</si>
  <si>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</si>
  <si>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</si>
  <si>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09/02/23 - VENCIMENTO 16/02/23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</si>
</sst>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89670</v>
      </c>
      <c r="C7" s="10">
        <f aca="true" t="shared" si="0" ref="C7:K7">C8+C11</f>
        <v>108881</v>
      </c>
      <c r="D7" s="10">
        <f t="shared" si="0"/>
        <v>320491</v>
      </c>
      <c r="E7" s="10">
        <f t="shared" si="0"/>
        <v>260503</v>
      </c>
      <c r="F7" s="10">
        <f t="shared" si="0"/>
        <v>267254</v>
      </c>
      <c r="G7" s="10">
        <f t="shared" si="0"/>
        <v>150676</v>
      </c>
      <c r="H7" s="10">
        <f t="shared" si="0"/>
        <v>83112</v>
      </c>
      <c r="I7" s="10">
        <f t="shared" si="0"/>
        <v>119150</v>
      </c>
      <c r="J7" s="10">
        <f t="shared" si="0"/>
        <v>121250</v>
      </c>
      <c r="K7" s="10">
        <f t="shared" si="0"/>
        <v>220190</v>
      </c>
      <c r="L7" s="10">
        <f aca="true" t="shared" si="1" ref="L7:L13">SUM(B7:K7)</f>
        <v>1741177</v>
      </c>
      <c r="M7" s="11"/>
    </row>
    <row r="8" spans="1:13" ht="17.25" customHeight="1">
      <c r="A8" s="12" t="s">
        <v>82</v>
      </c>
      <c r="B8" s="13">
        <f>B9+B10</f>
        <v>5855</v>
      </c>
      <c r="C8" s="13">
        <f aca="true" t="shared" si="2" ref="C8:K8">C9+C10</f>
        <v>6571</v>
      </c>
      <c r="D8" s="13">
        <f t="shared" si="2"/>
        <v>19697</v>
      </c>
      <c r="E8" s="13">
        <f t="shared" si="2"/>
        <v>14360</v>
      </c>
      <c r="F8" s="13">
        <f t="shared" si="2"/>
        <v>12743</v>
      </c>
      <c r="G8" s="13">
        <f t="shared" si="2"/>
        <v>10359</v>
      </c>
      <c r="H8" s="13">
        <f t="shared" si="2"/>
        <v>4849</v>
      </c>
      <c r="I8" s="13">
        <f t="shared" si="2"/>
        <v>5262</v>
      </c>
      <c r="J8" s="13">
        <f t="shared" si="2"/>
        <v>7688</v>
      </c>
      <c r="K8" s="13">
        <f t="shared" si="2"/>
        <v>12482</v>
      </c>
      <c r="L8" s="13">
        <f t="shared" si="1"/>
        <v>99866</v>
      </c>
      <c r="M8"/>
    </row>
    <row r="9" spans="1:13" ht="17.25" customHeight="1">
      <c r="A9" s="14" t="s">
        <v>18</v>
      </c>
      <c r="B9" s="15">
        <v>5855</v>
      </c>
      <c r="C9" s="15">
        <v>6571</v>
      </c>
      <c r="D9" s="15">
        <v>19697</v>
      </c>
      <c r="E9" s="15">
        <v>14360</v>
      </c>
      <c r="F9" s="15">
        <v>12743</v>
      </c>
      <c r="G9" s="15">
        <v>10359</v>
      </c>
      <c r="H9" s="15">
        <v>4797</v>
      </c>
      <c r="I9" s="15">
        <v>5262</v>
      </c>
      <c r="J9" s="15">
        <v>7688</v>
      </c>
      <c r="K9" s="15">
        <v>12482</v>
      </c>
      <c r="L9" s="13">
        <f t="shared" si="1"/>
        <v>99814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52</v>
      </c>
      <c r="I10" s="15">
        <v>0</v>
      </c>
      <c r="J10" s="15">
        <v>0</v>
      </c>
      <c r="K10" s="15">
        <v>0</v>
      </c>
      <c r="L10" s="13">
        <f t="shared" si="1"/>
        <v>52</v>
      </c>
      <c r="M10"/>
    </row>
    <row r="11" spans="1:13" ht="17.25" customHeight="1">
      <c r="A11" s="12" t="s">
        <v>71</v>
      </c>
      <c r="B11" s="15">
        <v>83815</v>
      </c>
      <c r="C11" s="15">
        <v>102310</v>
      </c>
      <c r="D11" s="15">
        <v>300794</v>
      </c>
      <c r="E11" s="15">
        <v>246143</v>
      </c>
      <c r="F11" s="15">
        <v>254511</v>
      </c>
      <c r="G11" s="15">
        <v>140317</v>
      </c>
      <c r="H11" s="15">
        <v>78263</v>
      </c>
      <c r="I11" s="15">
        <v>113888</v>
      </c>
      <c r="J11" s="15">
        <v>113562</v>
      </c>
      <c r="K11" s="15">
        <v>207708</v>
      </c>
      <c r="L11" s="13">
        <f t="shared" si="1"/>
        <v>1641311</v>
      </c>
      <c r="M11" s="60"/>
    </row>
    <row r="12" spans="1:13" ht="17.25" customHeight="1">
      <c r="A12" s="14" t="s">
        <v>83</v>
      </c>
      <c r="B12" s="15">
        <v>9354</v>
      </c>
      <c r="C12" s="15">
        <v>7383</v>
      </c>
      <c r="D12" s="15">
        <v>25592</v>
      </c>
      <c r="E12" s="15">
        <v>23960</v>
      </c>
      <c r="F12" s="15">
        <v>20905</v>
      </c>
      <c r="G12" s="15">
        <v>12599</v>
      </c>
      <c r="H12" s="15">
        <v>6786</v>
      </c>
      <c r="I12" s="15">
        <v>6253</v>
      </c>
      <c r="J12" s="15">
        <v>7963</v>
      </c>
      <c r="K12" s="15">
        <v>12924</v>
      </c>
      <c r="L12" s="13">
        <f t="shared" si="1"/>
        <v>133719</v>
      </c>
      <c r="M12" s="60"/>
    </row>
    <row r="13" spans="1:13" ht="17.25" customHeight="1">
      <c r="A13" s="14" t="s">
        <v>72</v>
      </c>
      <c r="B13" s="15">
        <f>+B11-B12</f>
        <v>74461</v>
      </c>
      <c r="C13" s="15">
        <f aca="true" t="shared" si="3" ref="C13:K13">+C11-C12</f>
        <v>94927</v>
      </c>
      <c r="D13" s="15">
        <f t="shared" si="3"/>
        <v>275202</v>
      </c>
      <c r="E13" s="15">
        <f t="shared" si="3"/>
        <v>222183</v>
      </c>
      <c r="F13" s="15">
        <f t="shared" si="3"/>
        <v>233606</v>
      </c>
      <c r="G13" s="15">
        <f t="shared" si="3"/>
        <v>127718</v>
      </c>
      <c r="H13" s="15">
        <f t="shared" si="3"/>
        <v>71477</v>
      </c>
      <c r="I13" s="15">
        <f t="shared" si="3"/>
        <v>107635</v>
      </c>
      <c r="J13" s="15">
        <f t="shared" si="3"/>
        <v>105599</v>
      </c>
      <c r="K13" s="15">
        <f t="shared" si="3"/>
        <v>194784</v>
      </c>
      <c r="L13" s="13">
        <f t="shared" si="1"/>
        <v>1507592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1.223108893749906</v>
      </c>
      <c r="C18" s="22">
        <v>1.164869091549419</v>
      </c>
      <c r="D18" s="22">
        <v>1.040694188322695</v>
      </c>
      <c r="E18" s="22">
        <v>1.06014470813362</v>
      </c>
      <c r="F18" s="22">
        <v>1.200068624022146</v>
      </c>
      <c r="G18" s="22">
        <v>1.162767339509684</v>
      </c>
      <c r="H18" s="22">
        <v>1.031797511716542</v>
      </c>
      <c r="I18" s="22">
        <v>1.153716087105807</v>
      </c>
      <c r="J18" s="22">
        <v>1.277607834481008</v>
      </c>
      <c r="K18" s="22">
        <v>1.081774752846695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796855.1599999999</v>
      </c>
      <c r="C20" s="25">
        <f aca="true" t="shared" si="4" ref="C20:K20">SUM(C21:C28)</f>
        <v>538136.14</v>
      </c>
      <c r="D20" s="25">
        <f t="shared" si="4"/>
        <v>1691629.2</v>
      </c>
      <c r="E20" s="25">
        <f t="shared" si="4"/>
        <v>1412957.24</v>
      </c>
      <c r="F20" s="25">
        <f t="shared" si="4"/>
        <v>1471441.48</v>
      </c>
      <c r="G20" s="25">
        <f t="shared" si="4"/>
        <v>880767.7</v>
      </c>
      <c r="H20" s="25">
        <f t="shared" si="4"/>
        <v>476920.23</v>
      </c>
      <c r="I20" s="25">
        <f t="shared" si="4"/>
        <v>620502.22</v>
      </c>
      <c r="J20" s="25">
        <f t="shared" si="4"/>
        <v>761351.2199999999</v>
      </c>
      <c r="K20" s="25">
        <f t="shared" si="4"/>
        <v>951067.86</v>
      </c>
      <c r="L20" s="25">
        <f>SUM(B20:K20)</f>
        <v>9601628.45</v>
      </c>
      <c r="M20"/>
    </row>
    <row r="21" spans="1:13" ht="17.25" customHeight="1">
      <c r="A21" s="26" t="s">
        <v>22</v>
      </c>
      <c r="B21" s="56">
        <f>ROUND((B15+B16)*B7,2)</f>
        <v>646063.38</v>
      </c>
      <c r="C21" s="56">
        <f aca="true" t="shared" si="5" ref="C21:K21">ROUND((C15+C16)*C7,2)</f>
        <v>446804.07</v>
      </c>
      <c r="D21" s="56">
        <f t="shared" si="5"/>
        <v>1565278.04</v>
      </c>
      <c r="E21" s="56">
        <f t="shared" si="5"/>
        <v>1288760.44</v>
      </c>
      <c r="F21" s="56">
        <f t="shared" si="5"/>
        <v>1168220.68</v>
      </c>
      <c r="G21" s="56">
        <f t="shared" si="5"/>
        <v>724209.13</v>
      </c>
      <c r="H21" s="56">
        <f t="shared" si="5"/>
        <v>440028.17</v>
      </c>
      <c r="I21" s="56">
        <f t="shared" si="5"/>
        <v>523020.84</v>
      </c>
      <c r="J21" s="56">
        <f t="shared" si="5"/>
        <v>573209.38</v>
      </c>
      <c r="K21" s="56">
        <f t="shared" si="5"/>
        <v>850043.5</v>
      </c>
      <c r="L21" s="33">
        <f aca="true" t="shared" si="6" ref="L21:L28">SUM(B21:K21)</f>
        <v>8225637.63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144142.49</v>
      </c>
      <c r="C22" s="33">
        <f t="shared" si="7"/>
        <v>73664.18</v>
      </c>
      <c r="D22" s="33">
        <f t="shared" si="7"/>
        <v>63697.72</v>
      </c>
      <c r="E22" s="33">
        <f t="shared" si="7"/>
        <v>77512.12</v>
      </c>
      <c r="F22" s="33">
        <f t="shared" si="7"/>
        <v>233724.3</v>
      </c>
      <c r="G22" s="33">
        <f t="shared" si="7"/>
        <v>117877.59</v>
      </c>
      <c r="H22" s="33">
        <f t="shared" si="7"/>
        <v>13991.8</v>
      </c>
      <c r="I22" s="33">
        <f t="shared" si="7"/>
        <v>80396.72</v>
      </c>
      <c r="J22" s="33">
        <f t="shared" si="7"/>
        <v>159127.41</v>
      </c>
      <c r="K22" s="33">
        <f t="shared" si="7"/>
        <v>69512.1</v>
      </c>
      <c r="L22" s="33">
        <f t="shared" si="6"/>
        <v>1033646.43</v>
      </c>
      <c r="M22"/>
    </row>
    <row r="23" spans="1:13" ht="17.25" customHeight="1">
      <c r="A23" s="27" t="s">
        <v>24</v>
      </c>
      <c r="B23" s="33">
        <v>3553.34</v>
      </c>
      <c r="C23" s="33">
        <v>14916.87</v>
      </c>
      <c r="D23" s="33">
        <v>56133.24</v>
      </c>
      <c r="E23" s="33">
        <v>40695.36</v>
      </c>
      <c r="F23" s="33">
        <v>65288.73</v>
      </c>
      <c r="G23" s="33">
        <v>37360.71</v>
      </c>
      <c r="H23" s="33">
        <v>20248.52</v>
      </c>
      <c r="I23" s="33">
        <v>14201.68</v>
      </c>
      <c r="J23" s="33">
        <v>24008.47</v>
      </c>
      <c r="K23" s="33">
        <v>26159.29</v>
      </c>
      <c r="L23" s="33">
        <f t="shared" si="6"/>
        <v>302566.20999999996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677.82</v>
      </c>
      <c r="C26" s="33">
        <v>458.61</v>
      </c>
      <c r="D26" s="33">
        <v>1439.29</v>
      </c>
      <c r="E26" s="33">
        <v>1202.77</v>
      </c>
      <c r="F26" s="33">
        <v>1251.8</v>
      </c>
      <c r="G26" s="33">
        <v>749.93</v>
      </c>
      <c r="H26" s="33">
        <v>406.69</v>
      </c>
      <c r="I26" s="33">
        <v>527.83</v>
      </c>
      <c r="J26" s="33">
        <v>648.98</v>
      </c>
      <c r="K26" s="33">
        <v>810.5</v>
      </c>
      <c r="L26" s="33">
        <f t="shared" si="6"/>
        <v>8174.219999999999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488.06</v>
      </c>
      <c r="L27" s="33">
        <f t="shared" si="6"/>
        <v>4600.95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-134372.6</v>
      </c>
      <c r="C31" s="33">
        <f t="shared" si="8"/>
        <v>-31462.56</v>
      </c>
      <c r="D31" s="33">
        <f t="shared" si="8"/>
        <v>-94670.14</v>
      </c>
      <c r="E31" s="33">
        <f t="shared" si="8"/>
        <v>-75982.09999999995</v>
      </c>
      <c r="F31" s="33">
        <f t="shared" si="8"/>
        <v>-63030.02</v>
      </c>
      <c r="G31" s="33">
        <f t="shared" si="8"/>
        <v>-49749.67</v>
      </c>
      <c r="H31" s="33">
        <f t="shared" si="8"/>
        <v>-30356.46</v>
      </c>
      <c r="I31" s="33">
        <f t="shared" si="8"/>
        <v>-34897.130000000005</v>
      </c>
      <c r="J31" s="33">
        <f t="shared" si="8"/>
        <v>-37435.92</v>
      </c>
      <c r="K31" s="33">
        <f t="shared" si="8"/>
        <v>-59427.69</v>
      </c>
      <c r="L31" s="33">
        <f aca="true" t="shared" si="9" ref="L31:L38">SUM(B31:K31)</f>
        <v>-611384.29</v>
      </c>
      <c r="M31"/>
    </row>
    <row r="32" spans="1:13" ht="18.75" customHeight="1">
      <c r="A32" s="27" t="s">
        <v>28</v>
      </c>
      <c r="B32" s="33">
        <f>B33+B34+B35+B36</f>
        <v>-25762</v>
      </c>
      <c r="C32" s="33">
        <f aca="true" t="shared" si="10" ref="C32:K32">C33+C34+C35+C36</f>
        <v>-28912.4</v>
      </c>
      <c r="D32" s="33">
        <f t="shared" si="10"/>
        <v>-86666.8</v>
      </c>
      <c r="E32" s="33">
        <f t="shared" si="10"/>
        <v>-63184</v>
      </c>
      <c r="F32" s="33">
        <f t="shared" si="10"/>
        <v>-56069.2</v>
      </c>
      <c r="G32" s="33">
        <f t="shared" si="10"/>
        <v>-45579.6</v>
      </c>
      <c r="H32" s="33">
        <f t="shared" si="10"/>
        <v>-21106.8</v>
      </c>
      <c r="I32" s="33">
        <f t="shared" si="10"/>
        <v>-31962.04</v>
      </c>
      <c r="J32" s="33">
        <f t="shared" si="10"/>
        <v>-33827.2</v>
      </c>
      <c r="K32" s="33">
        <f t="shared" si="10"/>
        <v>-54920.8</v>
      </c>
      <c r="L32" s="33">
        <f t="shared" si="9"/>
        <v>-447990.83999999997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-25762</v>
      </c>
      <c r="C33" s="33">
        <f t="shared" si="11"/>
        <v>-28912.4</v>
      </c>
      <c r="D33" s="33">
        <f t="shared" si="11"/>
        <v>-86666.8</v>
      </c>
      <c r="E33" s="33">
        <f t="shared" si="11"/>
        <v>-63184</v>
      </c>
      <c r="F33" s="33">
        <f t="shared" si="11"/>
        <v>-56069.2</v>
      </c>
      <c r="G33" s="33">
        <f t="shared" si="11"/>
        <v>-45579.6</v>
      </c>
      <c r="H33" s="33">
        <f t="shared" si="11"/>
        <v>-21106.8</v>
      </c>
      <c r="I33" s="33">
        <f t="shared" si="11"/>
        <v>-23152.8</v>
      </c>
      <c r="J33" s="33">
        <f t="shared" si="11"/>
        <v>-33827.2</v>
      </c>
      <c r="K33" s="33">
        <f t="shared" si="11"/>
        <v>-54920.8</v>
      </c>
      <c r="L33" s="33">
        <f t="shared" si="9"/>
        <v>-439181.6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-8809.24</v>
      </c>
      <c r="J36" s="17">
        <v>0</v>
      </c>
      <c r="K36" s="17">
        <v>0</v>
      </c>
      <c r="L36" s="33">
        <f t="shared" si="9"/>
        <v>-8809.24</v>
      </c>
      <c r="M36"/>
    </row>
    <row r="37" spans="1:13" s="36" customFormat="1" ht="18.75" customHeight="1">
      <c r="A37" s="27" t="s">
        <v>32</v>
      </c>
      <c r="B37" s="38">
        <f>SUM(B38:B49)</f>
        <v>-108610.6</v>
      </c>
      <c r="C37" s="38">
        <f aca="true" t="shared" si="12" ref="C37:K37">SUM(C38:C49)</f>
        <v>-2550.16</v>
      </c>
      <c r="D37" s="38">
        <f t="shared" si="12"/>
        <v>-8003.34</v>
      </c>
      <c r="E37" s="38">
        <f t="shared" si="12"/>
        <v>-12798.099999999944</v>
      </c>
      <c r="F37" s="38">
        <f t="shared" si="12"/>
        <v>-6960.82</v>
      </c>
      <c r="G37" s="38">
        <f t="shared" si="12"/>
        <v>-4170.07</v>
      </c>
      <c r="H37" s="38">
        <f t="shared" si="12"/>
        <v>-9249.66</v>
      </c>
      <c r="I37" s="38">
        <f t="shared" si="12"/>
        <v>-2935.09</v>
      </c>
      <c r="J37" s="38">
        <f t="shared" si="12"/>
        <v>-3608.72</v>
      </c>
      <c r="K37" s="38">
        <f t="shared" si="12"/>
        <v>-4506.89</v>
      </c>
      <c r="L37" s="33">
        <f t="shared" si="9"/>
        <v>-163393.44999999998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-3769.11</v>
      </c>
      <c r="C48" s="17">
        <v>-2550.16</v>
      </c>
      <c r="D48" s="17">
        <v>-8003.34</v>
      </c>
      <c r="E48" s="17">
        <v>-6688.16</v>
      </c>
      <c r="F48" s="17">
        <v>-6960.82</v>
      </c>
      <c r="G48" s="17">
        <v>-4170.07</v>
      </c>
      <c r="H48" s="17">
        <v>-2261.46</v>
      </c>
      <c r="I48" s="17">
        <v>-2935.09</v>
      </c>
      <c r="J48" s="17">
        <v>-3608.72</v>
      </c>
      <c r="K48" s="17">
        <v>-4506.89</v>
      </c>
      <c r="L48" s="30">
        <f t="shared" si="13"/>
        <v>-45453.82000000001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662482.5599999999</v>
      </c>
      <c r="C55" s="41">
        <f t="shared" si="16"/>
        <v>506673.58</v>
      </c>
      <c r="D55" s="41">
        <f t="shared" si="16"/>
        <v>1596959.06</v>
      </c>
      <c r="E55" s="41">
        <f t="shared" si="16"/>
        <v>1336975.1400000001</v>
      </c>
      <c r="F55" s="41">
        <f t="shared" si="16"/>
        <v>1408411.46</v>
      </c>
      <c r="G55" s="41">
        <f t="shared" si="16"/>
        <v>831018.0299999999</v>
      </c>
      <c r="H55" s="41">
        <f t="shared" si="16"/>
        <v>446563.76999999996</v>
      </c>
      <c r="I55" s="41">
        <f t="shared" si="16"/>
        <v>585605.09</v>
      </c>
      <c r="J55" s="41">
        <f t="shared" si="16"/>
        <v>723915.2999999998</v>
      </c>
      <c r="K55" s="41">
        <f t="shared" si="16"/>
        <v>891640.1699999999</v>
      </c>
      <c r="L55" s="42">
        <f t="shared" si="14"/>
        <v>8990244.16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662482.57</v>
      </c>
      <c r="C61" s="41">
        <f aca="true" t="shared" si="18" ref="C61:J61">SUM(C62:C73)</f>
        <v>506673.58</v>
      </c>
      <c r="D61" s="41">
        <f t="shared" si="18"/>
        <v>1596959.0593016148</v>
      </c>
      <c r="E61" s="41">
        <f t="shared" si="18"/>
        <v>1336975.1404746275</v>
      </c>
      <c r="F61" s="41">
        <f t="shared" si="18"/>
        <v>1408411.4639759439</v>
      </c>
      <c r="G61" s="41">
        <f t="shared" si="18"/>
        <v>831018.03333171</v>
      </c>
      <c r="H61" s="41">
        <f t="shared" si="18"/>
        <v>446563.7708839046</v>
      </c>
      <c r="I61" s="41">
        <f>SUM(I62:I78)</f>
        <v>585605.0869965552</v>
      </c>
      <c r="J61" s="41">
        <f t="shared" si="18"/>
        <v>723915.3046395669</v>
      </c>
      <c r="K61" s="41">
        <f>SUM(K62:K75)</f>
        <v>891640.1699999999</v>
      </c>
      <c r="L61" s="46">
        <f>SUM(B61:K61)</f>
        <v>8990244.179603923</v>
      </c>
      <c r="M61" s="40"/>
    </row>
    <row r="62" spans="1:13" ht="18.75" customHeight="1">
      <c r="A62" s="47" t="s">
        <v>46</v>
      </c>
      <c r="B62" s="48">
        <v>662482.57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662482.57</v>
      </c>
      <c r="M62"/>
    </row>
    <row r="63" spans="1:13" ht="18.75" customHeight="1">
      <c r="A63" s="47" t="s">
        <v>55</v>
      </c>
      <c r="B63" s="17">
        <v>0</v>
      </c>
      <c r="C63" s="48">
        <v>443187.38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443187.38</v>
      </c>
      <c r="M63"/>
    </row>
    <row r="64" spans="1:13" ht="18.75" customHeight="1">
      <c r="A64" s="47" t="s">
        <v>56</v>
      </c>
      <c r="B64" s="17">
        <v>0</v>
      </c>
      <c r="C64" s="48">
        <v>63486.2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63486.2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1596959.0593016148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1596959.0593016148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1336975.1404746275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1336975.1404746275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1408411.4639759439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1408411.4639759439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831018.03333171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831018.03333171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446563.7708839046</v>
      </c>
      <c r="I69" s="17">
        <v>0</v>
      </c>
      <c r="J69" s="17">
        <v>0</v>
      </c>
      <c r="K69" s="17">
        <v>0</v>
      </c>
      <c r="L69" s="46">
        <f t="shared" si="19"/>
        <v>446563.7708839046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585605.0869965552</v>
      </c>
      <c r="J70" s="17">
        <v>0</v>
      </c>
      <c r="K70" s="17">
        <v>0</v>
      </c>
      <c r="L70" s="46">
        <f t="shared" si="19"/>
        <v>585605.0869965552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723915.3046395669</v>
      </c>
      <c r="K71" s="17">
        <v>0</v>
      </c>
      <c r="L71" s="46">
        <f t="shared" si="19"/>
        <v>723915.3046395669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511177.31</v>
      </c>
      <c r="L72" s="46">
        <f t="shared" si="19"/>
        <v>511177.31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380462.86</v>
      </c>
      <c r="L73" s="46">
        <f t="shared" si="19"/>
        <v>380462.86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2023-02-15T18:10:21Z</dcterms:modified>
  <cp:category/>
  <cp:version/>
  <cp:contentType/>
  <cp:contentStatus/>
</cp:coreProperties>
</file>