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127" windowWidth="19059" windowHeight="6424" activeTab="0"/>
  </bookViews>
  <sheets>
    <sheet name="soma" sheetId="1" r:id="rId1"/>
  </sheets>
  <definedNames/>
  <calcPr fullCalcOnLoad="1"/>
</workbook>
</file>

<file path=xl/sharedStrings.xml><?xml version="1.0" encoding="utf-8"?>
<sst xmlns="http://schemas.openxmlformats.org/spreadsheetml/2006/main" count="93" uniqueCount="90">
  <si>
    <t>DEMONSTRATIVO DE REMUNERAÇÃO DOS CONCESSIONÁRIOS - Grupo Local de Distribuição</t>
  </si>
  <si>
    <t>OPERAÇÃO DE 01 A 31/12/23 - VENCIMENTO DE 08/12/23 A 08/01/24</t>
  </si>
  <si>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</si>
  <si>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</si>
  <si>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</si>
  <si>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</si>
  <si>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</si>
  <si>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</si>
  <si>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</si>
  <si>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</si>
  <si>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</si>
  <si>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</si>
  <si>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</si>
  <si>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</si>
  <si>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</si>
  <si>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</si>
  <si>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</si>
  <si>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</si>
  <si>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</si>
  <si>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</si>
  <si>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</si>
  <si>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</si>
  <si>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</si>
  <si>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</si>
  <si>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</si>
  <si>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</si>
  <si>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</si>
  <si>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</si>
  <si>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</si>
  <si>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</si>
  <si>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Pagantes sem Bilhete Único (1.1.1. + 1.1.2.)</t>
  </si>
  <si>
    <t>1.1.1. Em dinheiro</t>
  </si>
  <si>
    <t>1.1.2. Outros Meios de Pagamento</t>
  </si>
  <si>
    <t>1.2. Créditos Eletrônicos (Bilhete Único) (1.2.1 + 1.2.2)</t>
  </si>
  <si>
    <t>1.2.1. Idosos</t>
  </si>
  <si>
    <t>1.2.2. Demais Créditos Eletrônicos</t>
  </si>
  <si>
    <t>2. Tarifa de Remuneração por Passageiro Transportado</t>
  </si>
  <si>
    <t>2.1 Tarifa de Remuneração por Passageiro Transportado - Combustível</t>
  </si>
  <si>
    <t>4. Remuneração Bruta do Operador (4.1 + 4.2 +....+ 4.9)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</si>
  <si>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</si>
  <si>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</si>
  <si>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</si>
  <si>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</si>
  <si>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</si>
  <si>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</si>
  <si>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</si>
  <si>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</si>
  <si>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</si>
  <si>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5.0. Remuneração Veículos Elétricos</t>
  </si>
  <si>
    <t>5. Acertos Financeiros (5.1. + 5.2. + 5.3. + 5.4.+ 7 - 8)</t>
  </si>
  <si>
    <t>5.1. Compensação da Receita Antecipada (5.1.1.)</t>
  </si>
  <si>
    <r>
      <t>5.1.1. Retida na Catraca (1.1.1. x Tarifa do Dia)</t>
    </r>
    <r>
      <rPr>
        <vertAlign val="superscript"/>
        <sz val="9"/>
        <color indexed="8"/>
        <rFont val="Calibri"/>
        <family val="2"/>
      </rPr>
      <t>(2)</t>
    </r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</si>
  <si>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</si>
  <si>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</si>
  <si>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</si>
  <si>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</si>
  <si>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</si>
  <si>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</si>
  <si>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Ajuste de Cronograma (+)</t>
  </si>
  <si>
    <t>5.2.7. Ajuste de Cronograma (-)</t>
  </si>
  <si>
    <t>5.2.8. Banco Luso Brasileiro</t>
  </si>
  <si>
    <t xml:space="preserve">5.2.9. Compromisso de Investimento </t>
  </si>
  <si>
    <t>5.2.10. Remuneração da Manutenção de Validadores</t>
  </si>
  <si>
    <t>5.2.11. Remuneração da Implantação de Validadores</t>
  </si>
  <si>
    <r>
      <t>5.3. Revisão de Remuneração pelo Transporte Coletivo</t>
    </r>
    <r>
      <rPr>
        <vertAlign val="superscript"/>
        <sz val="9"/>
        <color indexed="8"/>
        <rFont val="Calibri"/>
        <family val="2"/>
      </rPr>
      <t>(3)</t>
    </r>
  </si>
  <si>
    <r>
      <t>5.4. Revisão de Remuneração pelo Serviço Atende</t>
    </r>
    <r>
      <rPr>
        <vertAlign val="superscript"/>
        <sz val="9"/>
        <color indexed="8"/>
        <rFont val="Calibri"/>
        <family val="2"/>
      </rPr>
      <t>(4)</t>
    </r>
  </si>
  <si>
    <t>5.5.1. Ajuste - Redução do Uso de Recursos Municipais (-)</t>
  </si>
  <si>
    <t>5.5.2. Ajuste - Utilização de Recursos Federais (+)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</si>
  <si>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</si>
  <si>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</si>
  <si>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</si>
  <si>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</si>
  <si>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</si>
  <si>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</si>
  <si>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</si>
  <si>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</si>
  <si>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</si>
  <si>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</si>
  <si>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</si>
  <si>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</si>
  <si>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</si>
  <si>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</si>
  <si>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</si>
  <si>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r>
      <t xml:space="preserve">          </t>
    </r>
    <r>
      <rPr>
        <vertAlign val="superscript"/>
        <sz val="9"/>
        <color indexed="8"/>
        <rFont val="Calibri"/>
        <family val="2"/>
      </rPr>
      <t xml:space="preserve">(2) </t>
    </r>
    <r>
      <rPr>
        <sz val="12"/>
        <color indexed="8"/>
        <rFont val="Calibri"/>
        <family val="2"/>
      </rPr>
      <t>Tarifa Zero nos dias  17, 24, 25, 31/12/23.</t>
    </r>
  </si>
  <si>
    <r>
      <t xml:space="preserve">          </t>
    </r>
    <r>
      <rPr>
        <vertAlign val="superscript"/>
        <sz val="9"/>
        <color indexed="8"/>
        <rFont val="Calibri"/>
        <family val="2"/>
      </rPr>
      <t>(3)</t>
    </r>
    <r>
      <rPr>
        <sz val="12"/>
        <color indexed="8"/>
        <rFont val="Calibri"/>
        <family val="2"/>
      </rPr>
      <t xml:space="preserve"> Revisão esporádica de passageiros e ar condicionado de jan a jun/23; fator de transição de 18/01, 09, 16/02 e de 22/02 a 02/07/23; revisões de passageiros transportados, fator de transição, ar condicionado, rede da madrugada, ARLA, remuneração veículos elétricos e equipamentos embarcados, mês de novembro/23. Total de 1.719.748 passageiros.</t>
    </r>
  </si>
  <si>
    <r>
      <t xml:space="preserve">          </t>
    </r>
    <r>
      <rPr>
        <vertAlign val="superscript"/>
        <sz val="12"/>
        <color indexed="8"/>
        <rFont val="Calibri"/>
        <family val="2"/>
      </rPr>
      <t>(4)</t>
    </r>
    <r>
      <rPr>
        <sz val="12"/>
        <color indexed="8"/>
        <rFont val="Calibri"/>
        <family val="2"/>
      </rPr>
      <t xml:space="preserve"> Revisão de remuneração do serviiço atende, glosas de veículos e horas extras.</t>
    </r>
  </si>
  <si>
    <t>3. Fator de Transição na Remuneração (Cálculo diário - VER NOTA **)</t>
  </si>
  <si>
    <r>
      <t xml:space="preserve">Nota: </t>
    </r>
    <r>
      <rPr>
        <vertAlign val="superscript"/>
        <sz val="12"/>
        <color indexed="8"/>
        <rFont val="Calibri"/>
        <family val="2"/>
      </rPr>
      <t>(*)</t>
    </r>
    <r>
      <rPr>
        <sz val="12"/>
        <color indexed="8"/>
        <rFont val="Calibri"/>
        <family val="2"/>
      </rPr>
      <t xml:space="preserve"> Portaria Interministerial MDR/MMFDH nº 9, de 26/08/22</t>
    </r>
  </si>
  <si>
    <r>
      <t xml:space="preserve">          </t>
    </r>
    <r>
      <rPr>
        <vertAlign val="superscript"/>
        <sz val="12"/>
        <color indexed="8"/>
        <rFont val="Calibri"/>
        <family val="2"/>
      </rPr>
      <t>(**)</t>
    </r>
    <r>
      <rPr>
        <sz val="12"/>
        <color indexed="8"/>
        <rFont val="Calibri"/>
        <family val="2"/>
      </rPr>
      <t xml:space="preserve">  Conforme previsto contratualmente, o cálculo do fator de transição é realizado diariamente, considerando as informações de passageiros e frota operacional em cada dia, não havendo cálculo mensal consolidado para o fator de transição. Os dados diários estão disponíveis nas planilhas respectivas para cada dia de operação.</t>
    </r>
  </si>
  <si>
    <r>
      <t xml:space="preserve">5.4. Auxílio ao Custeio das Pessoas Idosas </t>
    </r>
    <r>
      <rPr>
        <vertAlign val="superscript"/>
        <sz val="12"/>
        <color indexed="8"/>
        <rFont val="Calibri"/>
        <family val="2"/>
      </rPr>
      <t>(*)</t>
    </r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</si>
</sst>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_([$R$ -416]* #,##0.0000_);_([$R$ -416]* \(#,##0.0000\);_([$R$ -416]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9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70" fontId="35" fillId="0" borderId="4" applyAlignment="0">
      <protection/>
    </xf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1" fontId="4" fillId="0" borderId="0" applyBorder="0">
      <alignment/>
      <protection/>
    </xf>
    <xf numFmtId="0" fontId="28" fillId="32" borderId="5" applyNumberFormat="0" applyFont="0" applyAlignment="0" applyProtection="0"/>
    <xf numFmtId="9" fontId="28" fillId="0" borderId="0" applyFont="0" applyFill="0" applyBorder="0" applyAlignment="0" applyProtection="0"/>
    <xf numFmtId="0" fontId="38" fillId="21" borderId="6" applyNumberFormat="0" applyAlignment="0" applyProtection="0"/>
    <xf numFmtId="164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5" fillId="0" borderId="11" xfId="0" applyFont="1" applyFill="1" applyBorder="1" applyAlignment="1">
      <alignment horizontal="center" vertical="center"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0" fontId="4" fillId="0" borderId="12" xfId="0" applyFont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left" vertical="center" indent="1"/>
    </xf>
    <xf numFmtId="165" fontId="35" fillId="0" borderId="12" xfId="53" applyNumberFormat="1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left" vertical="center" indent="2"/>
    </xf>
    <xf numFmtId="165" fontId="35" fillId="0" borderId="4" xfId="53" applyNumberFormat="1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left" vertical="center" indent="3"/>
    </xf>
    <xf numFmtId="165" fontId="35" fillId="0" borderId="4" xfId="53" applyNumberFormat="1" applyFont="1" applyFill="1" applyBorder="1" applyAlignment="1">
      <alignment vertical="center"/>
    </xf>
    <xf numFmtId="165" fontId="35" fillId="0" borderId="4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5" fillId="0" borderId="4" xfId="0" applyFont="1" applyFill="1" applyBorder="1" applyAlignment="1">
      <alignment horizontal="left" vertical="center" indent="1"/>
    </xf>
    <xf numFmtId="166" fontId="35" fillId="0" borderId="4" xfId="46" applyNumberFormat="1" applyFont="1" applyFill="1" applyBorder="1" applyAlignment="1">
      <alignment horizontal="center" vertical="center"/>
    </xf>
    <xf numFmtId="164" fontId="46" fillId="0" borderId="4" xfId="46" applyNumberFormat="1" applyFont="1" applyFill="1" applyBorder="1" applyAlignment="1">
      <alignment vertical="center"/>
    </xf>
    <xf numFmtId="167" fontId="35" fillId="0" borderId="4" xfId="53" applyNumberFormat="1" applyFont="1" applyFill="1" applyBorder="1" applyAlignment="1">
      <alignment horizontal="center" vertical="center"/>
    </xf>
    <xf numFmtId="0" fontId="35" fillId="34" borderId="4" xfId="0" applyFont="1" applyFill="1" applyBorder="1" applyAlignment="1">
      <alignment horizontal="left" vertical="center" indent="2"/>
    </xf>
    <xf numFmtId="0" fontId="35" fillId="34" borderId="4" xfId="0" applyFont="1" applyFill="1" applyBorder="1" applyAlignment="1">
      <alignment vertical="center"/>
    </xf>
    <xf numFmtId="164" fontId="35" fillId="34" borderId="4" xfId="53" applyFont="1" applyFill="1" applyBorder="1" applyAlignment="1">
      <alignment vertical="center"/>
    </xf>
    <xf numFmtId="0" fontId="35" fillId="35" borderId="4" xfId="0" applyFont="1" applyFill="1" applyBorder="1" applyAlignment="1">
      <alignment horizontal="left" vertical="center" indent="1"/>
    </xf>
    <xf numFmtId="44" fontId="35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5" fillId="0" borderId="4" xfId="0" applyFont="1" applyFill="1" applyBorder="1" applyAlignment="1">
      <alignment horizontal="left" vertical="center" indent="2"/>
    </xf>
    <xf numFmtId="168" fontId="35" fillId="0" borderId="4" xfId="46" applyNumberFormat="1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0" fontId="35" fillId="0" borderId="4" xfId="0" applyFont="1" applyFill="1" applyBorder="1" applyAlignment="1">
      <alignment horizontal="left" vertical="center" indent="3"/>
    </xf>
    <xf numFmtId="164" fontId="35" fillId="0" borderId="4" xfId="53" applyFont="1" applyFill="1" applyBorder="1" applyAlignment="1">
      <alignment vertical="center"/>
    </xf>
    <xf numFmtId="0" fontId="35" fillId="0" borderId="4" xfId="0" applyFont="1" applyFill="1" applyBorder="1" applyAlignment="1">
      <alignment vertical="center"/>
    </xf>
    <xf numFmtId="44" fontId="35" fillId="0" borderId="4" xfId="46" applyFont="1" applyFill="1" applyBorder="1" applyAlignment="1">
      <alignment horizontal="center" vertical="center"/>
    </xf>
    <xf numFmtId="168" fontId="35" fillId="0" borderId="4" xfId="46" applyNumberFormat="1" applyFont="1" applyFill="1" applyBorder="1" applyAlignment="1">
      <alignment vertical="center"/>
    </xf>
    <xf numFmtId="164" fontId="35" fillId="0" borderId="4" xfId="53" applyFont="1" applyFill="1" applyBorder="1" applyAlignment="1">
      <alignment horizontal="center" vertical="center"/>
    </xf>
    <xf numFmtId="164" fontId="35" fillId="0" borderId="4" xfId="46" applyNumberFormat="1" applyFont="1" applyFill="1" applyBorder="1" applyAlignment="1">
      <alignment vertical="center"/>
    </xf>
    <xf numFmtId="164" fontId="35" fillId="0" borderId="4" xfId="46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0" fillId="0" borderId="0" xfId="0" applyFill="1" applyAlignment="1">
      <alignment/>
    </xf>
    <xf numFmtId="164" fontId="25" fillId="0" borderId="4" xfId="46" applyNumberFormat="1" applyFont="1" applyFill="1" applyBorder="1" applyAlignment="1">
      <alignment vertical="center"/>
    </xf>
    <xf numFmtId="164" fontId="35" fillId="0" borderId="4" xfId="53" applyFont="1" applyFill="1" applyBorder="1" applyAlignment="1">
      <alignment horizontal="left" vertical="center" indent="2"/>
    </xf>
    <xf numFmtId="44" fontId="0" fillId="0" borderId="0" xfId="0" applyNumberFormat="1" applyFill="1" applyAlignment="1">
      <alignment/>
    </xf>
    <xf numFmtId="4" fontId="47" fillId="0" borderId="0" xfId="0" applyNumberFormat="1" applyFont="1" applyFill="1" applyAlignment="1">
      <alignment/>
    </xf>
    <xf numFmtId="44" fontId="35" fillId="0" borderId="4" xfId="46" applyFont="1" applyFill="1" applyBorder="1" applyAlignment="1">
      <alignment vertical="center"/>
    </xf>
    <xf numFmtId="44" fontId="0" fillId="0" borderId="0" xfId="0" applyNumberFormat="1" applyAlignment="1">
      <alignment/>
    </xf>
    <xf numFmtId="0" fontId="35" fillId="34" borderId="4" xfId="0" applyFont="1" applyFill="1" applyBorder="1" applyAlignment="1">
      <alignment horizontal="left" vertical="center" indent="1"/>
    </xf>
    <xf numFmtId="44" fontId="0" fillId="0" borderId="0" xfId="0" applyNumberFormat="1" applyFont="1" applyFill="1" applyAlignment="1">
      <alignment vertical="center"/>
    </xf>
    <xf numFmtId="0" fontId="35" fillId="0" borderId="14" xfId="0" applyFont="1" applyFill="1" applyBorder="1" applyAlignment="1">
      <alignment horizontal="left" vertical="center" indent="2"/>
    </xf>
    <xf numFmtId="44" fontId="35" fillId="0" borderId="14" xfId="0" applyNumberFormat="1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164" fontId="35" fillId="0" borderId="14" xfId="53" applyFont="1" applyFill="1" applyBorder="1" applyAlignment="1">
      <alignment vertical="center"/>
    </xf>
    <xf numFmtId="0" fontId="35" fillId="0" borderId="15" xfId="0" applyFont="1" applyFill="1" applyBorder="1" applyAlignment="1">
      <alignment horizontal="left" vertical="center" indent="2"/>
    </xf>
    <xf numFmtId="44" fontId="35" fillId="0" borderId="15" xfId="0" applyNumberFormat="1" applyFont="1" applyFill="1" applyBorder="1" applyAlignment="1">
      <alignment vertical="center"/>
    </xf>
    <xf numFmtId="0" fontId="35" fillId="0" borderId="15" xfId="0" applyFont="1" applyFill="1" applyBorder="1" applyAlignment="1">
      <alignment vertical="center"/>
    </xf>
    <xf numFmtId="164" fontId="35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44" fontId="35" fillId="0" borderId="4" xfId="46" applyFont="1" applyBorder="1" applyAlignment="1">
      <alignment vertical="center"/>
    </xf>
    <xf numFmtId="164" fontId="35" fillId="0" borderId="4" xfId="46" applyNumberFormat="1" applyFont="1" applyBorder="1" applyAlignment="1">
      <alignment vertical="center"/>
    </xf>
    <xf numFmtId="164" fontId="35" fillId="0" borderId="14" xfId="46" applyNumberFormat="1" applyFont="1" applyBorder="1" applyAlignment="1">
      <alignment vertical="center"/>
    </xf>
    <xf numFmtId="168" fontId="35" fillId="0" borderId="14" xfId="46" applyNumberFormat="1" applyFont="1" applyFill="1" applyBorder="1" applyAlignment="1">
      <alignment vertical="center"/>
    </xf>
    <xf numFmtId="44" fontId="35" fillId="0" borderId="14" xfId="46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0" xfId="0" applyFont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7737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4">
    <pageSetUpPr fitToPage="1"/>
  </sheetPr>
  <dimension ref="A1:Z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8" sqref="F18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2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23.25" customHeight="1">
      <c r="A3" s="2"/>
      <c r="B3" s="2"/>
      <c r="C3" s="3"/>
      <c r="E3" s="2"/>
      <c r="F3" s="2" t="s">
        <v>2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8" t="s">
        <v>3</v>
      </c>
      <c r="B4" s="68" t="s">
        <v>4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9" t="s">
        <v>5</v>
      </c>
    </row>
    <row r="5" spans="1:15" ht="42" customHeight="1">
      <c r="A5" s="68"/>
      <c r="B5" s="5" t="s">
        <v>6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7</v>
      </c>
      <c r="I5" s="5" t="s">
        <v>11</v>
      </c>
      <c r="J5" s="5" t="s">
        <v>12</v>
      </c>
      <c r="K5" s="5" t="s">
        <v>13</v>
      </c>
      <c r="L5" s="5" t="s">
        <v>13</v>
      </c>
      <c r="M5" s="5" t="s">
        <v>14</v>
      </c>
      <c r="N5" s="5" t="s">
        <v>15</v>
      </c>
      <c r="O5" s="68"/>
    </row>
    <row r="6" spans="1:15" ht="20.25" customHeight="1">
      <c r="A6" s="68"/>
      <c r="B6" s="6" t="s">
        <v>16</v>
      </c>
      <c r="C6" s="6" t="s">
        <v>17</v>
      </c>
      <c r="D6" s="6" t="s">
        <v>18</v>
      </c>
      <c r="E6" s="6" t="s">
        <v>19</v>
      </c>
      <c r="F6" s="6" t="s">
        <v>20</v>
      </c>
      <c r="G6" s="6" t="s">
        <v>21</v>
      </c>
      <c r="H6" s="7" t="s">
        <v>22</v>
      </c>
      <c r="I6" s="7" t="s">
        <v>23</v>
      </c>
      <c r="J6" s="6" t="s">
        <v>24</v>
      </c>
      <c r="K6" s="6" t="s">
        <v>25</v>
      </c>
      <c r="L6" s="6" t="s">
        <v>26</v>
      </c>
      <c r="M6" s="6" t="s">
        <v>27</v>
      </c>
      <c r="N6" s="6" t="s">
        <v>28</v>
      </c>
      <c r="O6" s="68"/>
    </row>
    <row r="7" spans="1:26" ht="18.75" customHeight="1">
      <c r="A7" s="8" t="s">
        <v>29</v>
      </c>
      <c r="B7" s="9">
        <f aca="true" t="shared" si="0" ref="B7:O7">B8+B11</f>
        <v>9687150</v>
      </c>
      <c r="C7" s="9">
        <f t="shared" si="0"/>
        <v>6526104</v>
      </c>
      <c r="D7" s="9">
        <f t="shared" si="0"/>
        <v>6116855</v>
      </c>
      <c r="E7" s="9">
        <f t="shared" si="0"/>
        <v>1672257</v>
      </c>
      <c r="F7" s="9">
        <f t="shared" si="0"/>
        <v>5629644</v>
      </c>
      <c r="G7" s="9">
        <f t="shared" si="0"/>
        <v>9211971</v>
      </c>
      <c r="H7" s="9">
        <f t="shared" si="0"/>
        <v>1200879</v>
      </c>
      <c r="I7" s="9">
        <f t="shared" si="0"/>
        <v>6961842</v>
      </c>
      <c r="J7" s="9">
        <f t="shared" si="0"/>
        <v>5399471</v>
      </c>
      <c r="K7" s="9">
        <f t="shared" si="0"/>
        <v>8555380</v>
      </c>
      <c r="L7" s="9">
        <f t="shared" si="0"/>
        <v>6407889</v>
      </c>
      <c r="M7" s="9">
        <f t="shared" si="0"/>
        <v>3239914</v>
      </c>
      <c r="N7" s="9">
        <f t="shared" si="0"/>
        <v>2069876</v>
      </c>
      <c r="O7" s="9">
        <f t="shared" si="0"/>
        <v>72679232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30</v>
      </c>
      <c r="B8" s="11">
        <f aca="true" t="shared" si="1" ref="B8:O8">B9+B10</f>
        <v>293680</v>
      </c>
      <c r="C8" s="11">
        <f t="shared" si="1"/>
        <v>291590</v>
      </c>
      <c r="D8" s="11">
        <f t="shared" si="1"/>
        <v>182197</v>
      </c>
      <c r="E8" s="11">
        <f t="shared" si="1"/>
        <v>57836</v>
      </c>
      <c r="F8" s="11">
        <f t="shared" si="1"/>
        <v>193109</v>
      </c>
      <c r="G8" s="11">
        <f t="shared" si="1"/>
        <v>369928</v>
      </c>
      <c r="H8" s="11">
        <f t="shared" si="1"/>
        <v>51251</v>
      </c>
      <c r="I8" s="11">
        <f t="shared" si="1"/>
        <v>380320</v>
      </c>
      <c r="J8" s="11">
        <f t="shared" si="1"/>
        <v>222902</v>
      </c>
      <c r="K8" s="11">
        <f t="shared" si="1"/>
        <v>154476</v>
      </c>
      <c r="L8" s="11">
        <f t="shared" si="1"/>
        <v>109087</v>
      </c>
      <c r="M8" s="11">
        <f t="shared" si="1"/>
        <v>147983</v>
      </c>
      <c r="N8" s="11">
        <f t="shared" si="1"/>
        <v>99538</v>
      </c>
      <c r="O8" s="11">
        <f t="shared" si="1"/>
        <v>2553897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31</v>
      </c>
      <c r="B9" s="11">
        <v>293680</v>
      </c>
      <c r="C9" s="11">
        <v>291590</v>
      </c>
      <c r="D9" s="11">
        <v>182197</v>
      </c>
      <c r="E9" s="11">
        <v>57836</v>
      </c>
      <c r="F9" s="11">
        <v>193109</v>
      </c>
      <c r="G9" s="11">
        <v>369928</v>
      </c>
      <c r="H9" s="11">
        <v>51251</v>
      </c>
      <c r="I9" s="11">
        <v>380320</v>
      </c>
      <c r="J9" s="11">
        <v>222902</v>
      </c>
      <c r="K9" s="11">
        <v>154469</v>
      </c>
      <c r="L9" s="11">
        <v>108969</v>
      </c>
      <c r="M9" s="11">
        <v>147983</v>
      </c>
      <c r="N9" s="11">
        <v>99094</v>
      </c>
      <c r="O9" s="11">
        <f>SUM(B9:N9)</f>
        <v>2553328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32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7</v>
      </c>
      <c r="L10" s="13">
        <v>118</v>
      </c>
      <c r="M10" s="13">
        <v>0</v>
      </c>
      <c r="N10" s="13">
        <v>444</v>
      </c>
      <c r="O10" s="11">
        <f>SUM(B10:N10)</f>
        <v>569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33</v>
      </c>
      <c r="B11" s="13">
        <v>9393470</v>
      </c>
      <c r="C11" s="13">
        <v>6234514</v>
      </c>
      <c r="D11" s="13">
        <v>5934658</v>
      </c>
      <c r="E11" s="13">
        <v>1614421</v>
      </c>
      <c r="F11" s="13">
        <v>5436535</v>
      </c>
      <c r="G11" s="13">
        <v>8842043</v>
      </c>
      <c r="H11" s="13">
        <v>1149628</v>
      </c>
      <c r="I11" s="13">
        <v>6581522</v>
      </c>
      <c r="J11" s="13">
        <v>5176569</v>
      </c>
      <c r="K11" s="13">
        <v>8400904</v>
      </c>
      <c r="L11" s="13">
        <v>6298802</v>
      </c>
      <c r="M11" s="13">
        <v>3091931</v>
      </c>
      <c r="N11" s="13">
        <v>1970338</v>
      </c>
      <c r="O11" s="11">
        <f>SUM(B11:N11)</f>
        <v>70125335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34</v>
      </c>
      <c r="B12" s="13">
        <v>721850</v>
      </c>
      <c r="C12" s="13">
        <v>608535</v>
      </c>
      <c r="D12" s="13">
        <v>483473</v>
      </c>
      <c r="E12" s="13">
        <v>186796</v>
      </c>
      <c r="F12" s="13">
        <v>536554</v>
      </c>
      <c r="G12" s="13">
        <v>928856</v>
      </c>
      <c r="H12" s="13">
        <v>130338</v>
      </c>
      <c r="I12" s="13">
        <v>675212</v>
      </c>
      <c r="J12" s="13">
        <v>470446</v>
      </c>
      <c r="K12" s="13">
        <v>606987</v>
      </c>
      <c r="L12" s="13">
        <v>449093</v>
      </c>
      <c r="M12" s="13">
        <v>174397</v>
      </c>
      <c r="N12" s="13">
        <v>92241</v>
      </c>
      <c r="O12" s="11">
        <f>SUM(B12:N12)</f>
        <v>6064778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35</v>
      </c>
      <c r="B13" s="14">
        <v>8671620</v>
      </c>
      <c r="C13" s="14">
        <v>5625979</v>
      </c>
      <c r="D13" s="14">
        <v>5451185</v>
      </c>
      <c r="E13" s="14">
        <v>1427625</v>
      </c>
      <c r="F13" s="14">
        <v>4899981</v>
      </c>
      <c r="G13" s="14">
        <v>7913187</v>
      </c>
      <c r="H13" s="14">
        <v>1019290</v>
      </c>
      <c r="I13" s="14">
        <v>5906310</v>
      </c>
      <c r="J13" s="14">
        <v>4706123</v>
      </c>
      <c r="K13" s="14">
        <v>7793917</v>
      </c>
      <c r="L13" s="14">
        <v>5849709</v>
      </c>
      <c r="M13" s="14">
        <v>2917534</v>
      </c>
      <c r="N13" s="14">
        <v>1878097</v>
      </c>
      <c r="O13" s="11">
        <f>SUM(B13:N13)</f>
        <v>64060557</v>
      </c>
      <c r="P13" s="15"/>
    </row>
    <row r="14" spans="1:15" ht="15" customHeight="1">
      <c r="A14" s="10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1"/>
    </row>
    <row r="15" spans="1:26" ht="18.75" customHeight="1">
      <c r="A15" s="16" t="s">
        <v>36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6" t="s">
        <v>37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6" t="s">
        <v>86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38</v>
      </c>
      <c r="B20" s="24">
        <f>SUM(B21:B31)</f>
        <v>38347735.050000004</v>
      </c>
      <c r="C20" s="24">
        <f aca="true" t="shared" si="2" ref="C20:O20">SUM(C21:C31)</f>
        <v>27636681.229999997</v>
      </c>
      <c r="D20" s="24">
        <f t="shared" si="2"/>
        <v>24372681.269999996</v>
      </c>
      <c r="E20" s="24">
        <f t="shared" si="2"/>
        <v>7560446.169999999</v>
      </c>
      <c r="F20" s="24">
        <f t="shared" si="2"/>
        <v>26033428.100000005</v>
      </c>
      <c r="G20" s="24">
        <f t="shared" si="2"/>
        <v>36422215.31</v>
      </c>
      <c r="H20" s="24">
        <f t="shared" si="2"/>
        <v>7366055.519999999</v>
      </c>
      <c r="I20" s="24">
        <f t="shared" si="2"/>
        <v>28054337.620000005</v>
      </c>
      <c r="J20" s="24">
        <f t="shared" si="2"/>
        <v>24208579.62</v>
      </c>
      <c r="K20" s="24">
        <f t="shared" si="2"/>
        <v>33014769.760000005</v>
      </c>
      <c r="L20" s="24">
        <f t="shared" si="2"/>
        <v>29768233.940000005</v>
      </c>
      <c r="M20" s="24">
        <f t="shared" si="2"/>
        <v>16574590.719999999</v>
      </c>
      <c r="N20" s="24">
        <f t="shared" si="2"/>
        <v>8375972.289999999</v>
      </c>
      <c r="O20" s="24">
        <f t="shared" si="2"/>
        <v>307735726.6</v>
      </c>
      <c r="Q20" s="25"/>
      <c r="R20" s="25"/>
      <c r="S20" s="25"/>
      <c r="T20" s="25"/>
      <c r="U20" s="25"/>
      <c r="V20" s="25"/>
      <c r="W20" s="25"/>
    </row>
    <row r="21" spans="1:15" ht="18.75" customHeight="1">
      <c r="A21" s="26" t="s">
        <v>39</v>
      </c>
      <c r="B21" s="27">
        <v>28596466.810000002</v>
      </c>
      <c r="C21" s="27">
        <v>19902006.749999996</v>
      </c>
      <c r="D21" s="27">
        <v>16359528.689999998</v>
      </c>
      <c r="E21" s="27">
        <v>7640542.249999999</v>
      </c>
      <c r="F21" s="27">
        <v>17451333.420000006</v>
      </c>
      <c r="G21" s="27">
        <v>23496053.210000005</v>
      </c>
      <c r="H21" s="27">
        <v>4112530.2099999995</v>
      </c>
      <c r="I21" s="27">
        <v>21081153.770000007</v>
      </c>
      <c r="J21" s="27">
        <v>16445168.8</v>
      </c>
      <c r="K21" s="27">
        <v>24630083.480000004</v>
      </c>
      <c r="L21" s="27">
        <v>21005060.110000007</v>
      </c>
      <c r="M21" s="27">
        <v>12254974.739999998</v>
      </c>
      <c r="N21" s="27">
        <v>7072145.32</v>
      </c>
      <c r="O21" s="27">
        <f aca="true" t="shared" si="3" ref="O21:O29">SUM(B21:N21)</f>
        <v>220047047.56000006</v>
      </c>
    </row>
    <row r="22" spans="1:23" ht="18.75" customHeight="1">
      <c r="A22" s="26" t="s">
        <v>40</v>
      </c>
      <c r="B22" s="27">
        <v>6144739.539999999</v>
      </c>
      <c r="C22" s="27">
        <v>5733861.1899999995</v>
      </c>
      <c r="D22" s="27">
        <v>6604902.750000002</v>
      </c>
      <c r="E22" s="27">
        <v>-723521.83</v>
      </c>
      <c r="F22" s="27">
        <v>6616110.829999999</v>
      </c>
      <c r="G22" s="27">
        <v>9924462.889999999</v>
      </c>
      <c r="H22" s="27">
        <v>2232512.8200000003</v>
      </c>
      <c r="I22" s="27">
        <v>4346355.91</v>
      </c>
      <c r="J22" s="27">
        <v>5914949.17</v>
      </c>
      <c r="K22" s="27">
        <v>4485972.530000001</v>
      </c>
      <c r="L22" s="27">
        <v>5169915.599999999</v>
      </c>
      <c r="M22" s="27">
        <v>2670368.98</v>
      </c>
      <c r="N22" s="27">
        <v>569630.19</v>
      </c>
      <c r="O22" s="27">
        <f t="shared" si="3"/>
        <v>59690260.56999999</v>
      </c>
      <c r="W22" s="28"/>
    </row>
    <row r="23" spans="1:15" ht="18.75" customHeight="1">
      <c r="A23" s="26" t="s">
        <v>41</v>
      </c>
      <c r="B23" s="27">
        <v>1607186.39</v>
      </c>
      <c r="C23" s="27">
        <v>1115188.9500000002</v>
      </c>
      <c r="D23" s="27">
        <v>807131.0099999999</v>
      </c>
      <c r="E23" s="27">
        <v>295070.79</v>
      </c>
      <c r="F23" s="27">
        <v>1026466.97</v>
      </c>
      <c r="G23" s="27">
        <v>1574173.9</v>
      </c>
      <c r="H23" s="27">
        <v>208254.56000000003</v>
      </c>
      <c r="I23" s="27">
        <v>1159371.5700000003</v>
      </c>
      <c r="J23" s="27">
        <v>939713.57</v>
      </c>
      <c r="K23" s="27">
        <v>1455434.59</v>
      </c>
      <c r="L23" s="27">
        <v>1314483.96</v>
      </c>
      <c r="M23" s="27">
        <v>660849.9400000002</v>
      </c>
      <c r="N23" s="27">
        <v>397368.7799999999</v>
      </c>
      <c r="O23" s="27">
        <f t="shared" si="3"/>
        <v>12560694.979999997</v>
      </c>
    </row>
    <row r="24" spans="1:15" ht="18.75" customHeight="1">
      <c r="A24" s="26" t="s">
        <v>42</v>
      </c>
      <c r="B24" s="27">
        <v>109743.12000000004</v>
      </c>
      <c r="C24" s="27">
        <v>109743.12000000004</v>
      </c>
      <c r="D24" s="27">
        <v>54871.56000000002</v>
      </c>
      <c r="E24" s="27">
        <v>54871.56000000002</v>
      </c>
      <c r="F24" s="27">
        <v>54871.56000000002</v>
      </c>
      <c r="G24" s="27">
        <v>54871.56000000002</v>
      </c>
      <c r="H24" s="27">
        <v>54871.56000000002</v>
      </c>
      <c r="I24" s="27">
        <v>109743.12000000004</v>
      </c>
      <c r="J24" s="27">
        <v>54871.56000000002</v>
      </c>
      <c r="K24" s="27">
        <v>54871.56000000002</v>
      </c>
      <c r="L24" s="27">
        <v>54871.56000000002</v>
      </c>
      <c r="M24" s="27">
        <v>54871.56000000002</v>
      </c>
      <c r="N24" s="27">
        <v>54871.56000000002</v>
      </c>
      <c r="O24" s="27">
        <f t="shared" si="3"/>
        <v>877944.9600000004</v>
      </c>
    </row>
    <row r="25" spans="1:15" ht="18.75" customHeight="1">
      <c r="A25" s="26" t="s">
        <v>43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f t="shared" si="3"/>
        <v>0</v>
      </c>
    </row>
    <row r="26" spans="1:26" ht="18.75" customHeight="1">
      <c r="A26" s="26" t="s">
        <v>44</v>
      </c>
      <c r="B26" s="27">
        <v>36621.310000000005</v>
      </c>
      <c r="C26" s="27">
        <v>26881.23</v>
      </c>
      <c r="D26" s="27">
        <v>24131</v>
      </c>
      <c r="E26" s="27">
        <v>7425.550000000002</v>
      </c>
      <c r="F26" s="27">
        <v>24980.600000000002</v>
      </c>
      <c r="G26" s="27">
        <v>34756.05999999999</v>
      </c>
      <c r="H26" s="27">
        <v>6565.100000000001</v>
      </c>
      <c r="I26" s="27">
        <v>26410.190000000006</v>
      </c>
      <c r="J26" s="27">
        <v>23575.53</v>
      </c>
      <c r="K26" s="27">
        <v>32163.819999999996</v>
      </c>
      <c r="L26" s="27">
        <v>28675.640000000003</v>
      </c>
      <c r="M26" s="27">
        <v>15501.859999999995</v>
      </c>
      <c r="N26" s="27">
        <v>7861.259999999998</v>
      </c>
      <c r="O26" s="27">
        <f t="shared" si="3"/>
        <v>295549.15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45</v>
      </c>
      <c r="B27" s="27">
        <v>30934.28000000001</v>
      </c>
      <c r="C27" s="27">
        <v>23030.830000000005</v>
      </c>
      <c r="D27" s="27">
        <v>20200.220000000005</v>
      </c>
      <c r="E27" s="27">
        <v>6169.700000000004</v>
      </c>
      <c r="F27" s="27">
        <v>20327.320000000003</v>
      </c>
      <c r="G27" s="27">
        <v>27383.849999999988</v>
      </c>
      <c r="H27" s="27">
        <v>5070.979999999999</v>
      </c>
      <c r="I27" s="27">
        <v>21426.580000000005</v>
      </c>
      <c r="J27" s="27">
        <v>20238.440000000006</v>
      </c>
      <c r="K27" s="27">
        <v>26518.29999999998</v>
      </c>
      <c r="L27" s="27">
        <v>23368.730000000018</v>
      </c>
      <c r="M27" s="27">
        <v>13227.570000000005</v>
      </c>
      <c r="N27" s="27">
        <v>6930.669999999997</v>
      </c>
      <c r="O27" s="27">
        <f t="shared" si="3"/>
        <v>244827.47000000003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46</v>
      </c>
      <c r="B28" s="27">
        <v>14427.709999999997</v>
      </c>
      <c r="C28" s="27">
        <v>10741.810000000005</v>
      </c>
      <c r="D28" s="27">
        <v>9421.52</v>
      </c>
      <c r="E28" s="27">
        <v>2877.729999999999</v>
      </c>
      <c r="F28" s="27">
        <v>9480.419999999996</v>
      </c>
      <c r="G28" s="27">
        <v>12772</v>
      </c>
      <c r="H28" s="27">
        <v>2365.3</v>
      </c>
      <c r="I28" s="27">
        <v>9933.95</v>
      </c>
      <c r="J28" s="27">
        <v>9559.470000000001</v>
      </c>
      <c r="K28" s="27">
        <v>12190.989999999998</v>
      </c>
      <c r="L28" s="27">
        <v>10899.600000000006</v>
      </c>
      <c r="M28" s="27">
        <v>6169.310000000004</v>
      </c>
      <c r="N28" s="27">
        <v>3232.37</v>
      </c>
      <c r="O28" s="27">
        <f t="shared" si="3"/>
        <v>114072.18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47</v>
      </c>
      <c r="B29" s="27">
        <v>1807615.8899999987</v>
      </c>
      <c r="C29" s="27">
        <v>715227.3499999996</v>
      </c>
      <c r="D29" s="27">
        <v>492494.51999999984</v>
      </c>
      <c r="E29" s="27">
        <v>277010.42000000016</v>
      </c>
      <c r="F29" s="27">
        <v>829856.9799999997</v>
      </c>
      <c r="G29" s="27">
        <v>1297741.8399999996</v>
      </c>
      <c r="H29" s="27">
        <v>743884.9900000002</v>
      </c>
      <c r="I29" s="27">
        <v>1299942.5299999993</v>
      </c>
      <c r="J29" s="27">
        <v>800503.0800000004</v>
      </c>
      <c r="K29" s="27">
        <v>1275322.3300000003</v>
      </c>
      <c r="L29" s="27">
        <v>1250231.9499999995</v>
      </c>
      <c r="M29" s="27">
        <v>898626.7599999997</v>
      </c>
      <c r="N29" s="27">
        <v>263932.14</v>
      </c>
      <c r="O29" s="27">
        <f t="shared" si="3"/>
        <v>11952390.779999997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48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1042212.1600000001</v>
      </c>
      <c r="L30" s="27">
        <v>910726.7899999998</v>
      </c>
      <c r="M30" s="27">
        <v>0</v>
      </c>
      <c r="N30" s="27">
        <v>0</v>
      </c>
      <c r="O30" s="27">
        <f>SUM(B30:N30)</f>
        <v>1952938.95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9"/>
      <c r="B31" s="30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2"/>
      <c r="P31" s="15"/>
    </row>
    <row r="32" spans="1:15" ht="18.75" customHeight="1">
      <c r="A32" s="16" t="s">
        <v>49</v>
      </c>
      <c r="B32" s="27">
        <f>+B33+B35+B48+B49+B50+B55-B56</f>
        <v>3239275.039999999</v>
      </c>
      <c r="C32" s="27">
        <f aca="true" t="shared" si="4" ref="C32:O32">+C33+C35+C48+C49+C50+C55-C56</f>
        <v>2099418.38</v>
      </c>
      <c r="D32" s="27">
        <f t="shared" si="4"/>
        <v>-851769.49</v>
      </c>
      <c r="E32" s="27">
        <f t="shared" si="4"/>
        <v>-273358.52</v>
      </c>
      <c r="F32" s="27">
        <f t="shared" si="4"/>
        <v>-641622.5399999999</v>
      </c>
      <c r="G32" s="27">
        <f t="shared" si="4"/>
        <v>-1546940.2799999998</v>
      </c>
      <c r="H32" s="27">
        <f t="shared" si="4"/>
        <v>-276316.3300000001</v>
      </c>
      <c r="I32" s="27">
        <f t="shared" si="4"/>
        <v>-1468930.25</v>
      </c>
      <c r="J32" s="27">
        <f t="shared" si="4"/>
        <v>-931443.8499999999</v>
      </c>
      <c r="K32" s="27">
        <f t="shared" si="4"/>
        <v>-1217991.9799999993</v>
      </c>
      <c r="L32" s="27">
        <f t="shared" si="4"/>
        <v>-921262.9400000003</v>
      </c>
      <c r="M32" s="27">
        <f t="shared" si="4"/>
        <v>-619449.81</v>
      </c>
      <c r="N32" s="27">
        <f t="shared" si="4"/>
        <v>-278416.50999999995</v>
      </c>
      <c r="O32" s="27">
        <f t="shared" si="4"/>
        <v>-3688809.079999995</v>
      </c>
    </row>
    <row r="33" spans="1:15" ht="18.75" customHeight="1">
      <c r="A33" s="26" t="s">
        <v>50</v>
      </c>
      <c r="B33" s="33">
        <v>-1292191.9999999998</v>
      </c>
      <c r="C33" s="33">
        <v>-1282996</v>
      </c>
      <c r="D33" s="33">
        <v>-801666.8</v>
      </c>
      <c r="E33" s="33">
        <v>-254478.4</v>
      </c>
      <c r="F33" s="33">
        <v>-849679.6</v>
      </c>
      <c r="G33" s="33">
        <v>-1627683.2</v>
      </c>
      <c r="H33" s="33">
        <v>-225504.40000000002</v>
      </c>
      <c r="I33" s="33">
        <v>-1673408.0000000002</v>
      </c>
      <c r="J33" s="33">
        <v>-980768.7999999998</v>
      </c>
      <c r="K33" s="33">
        <v>-679663.6</v>
      </c>
      <c r="L33" s="33">
        <v>-479463.6000000001</v>
      </c>
      <c r="M33" s="33">
        <v>-651125.2000000001</v>
      </c>
      <c r="N33" s="33">
        <v>-436013.6</v>
      </c>
      <c r="O33" s="33">
        <f>+O34</f>
        <v>-11234643.199999997</v>
      </c>
    </row>
    <row r="34" spans="1:26" ht="18.75" customHeight="1">
      <c r="A34" s="29" t="s">
        <v>51</v>
      </c>
      <c r="B34" s="30">
        <v>-1292191.9999999998</v>
      </c>
      <c r="C34" s="30">
        <v>-1282996</v>
      </c>
      <c r="D34" s="30">
        <v>-801666.8</v>
      </c>
      <c r="E34" s="30">
        <v>-254478.4</v>
      </c>
      <c r="F34" s="30">
        <v>-849679.6</v>
      </c>
      <c r="G34" s="30">
        <v>-1627683.2</v>
      </c>
      <c r="H34" s="30">
        <v>-225504.40000000002</v>
      </c>
      <c r="I34" s="30">
        <v>-1673408.0000000002</v>
      </c>
      <c r="J34" s="30">
        <v>-980768.7999999998</v>
      </c>
      <c r="K34" s="30">
        <v>-679663.6</v>
      </c>
      <c r="L34" s="30">
        <v>-479463.6000000001</v>
      </c>
      <c r="M34" s="30">
        <v>-651125.2000000001</v>
      </c>
      <c r="N34" s="30">
        <v>-436013.6</v>
      </c>
      <c r="O34" s="34">
        <f aca="true" t="shared" si="5" ref="O34:O56">SUM(B34:N34)</f>
        <v>-11234643.199999997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52</v>
      </c>
      <c r="B35" s="33">
        <v>4132562.6999999993</v>
      </c>
      <c r="C35" s="33">
        <v>3053716.76</v>
      </c>
      <c r="D35" s="33">
        <v>-170543.1</v>
      </c>
      <c r="E35" s="33">
        <v>-68293.92</v>
      </c>
      <c r="F35" s="33">
        <v>-44528</v>
      </c>
      <c r="G35" s="33">
        <v>-239580.41</v>
      </c>
      <c r="H35" s="33">
        <v>-79547.39</v>
      </c>
      <c r="I35" s="33">
        <v>-49891.14</v>
      </c>
      <c r="J35" s="33">
        <v>-64866.130000000005</v>
      </c>
      <c r="K35" s="33">
        <v>-826346.0399999991</v>
      </c>
      <c r="L35" s="33">
        <v>-739652.3200000003</v>
      </c>
      <c r="M35" s="33">
        <v>-119790</v>
      </c>
      <c r="N35" s="33">
        <v>-11994.659999999996</v>
      </c>
      <c r="O35" s="33">
        <f>SUM(O36:O46)</f>
        <v>4771246.350000002</v>
      </c>
    </row>
    <row r="36" spans="1:26" ht="18.75" customHeight="1">
      <c r="A36" s="29" t="s">
        <v>53</v>
      </c>
      <c r="B36" s="35">
        <v>-54579.3</v>
      </c>
      <c r="C36" s="35">
        <v>-51506.439999999995</v>
      </c>
      <c r="D36" s="35">
        <v>-163943.1</v>
      </c>
      <c r="E36" s="35">
        <v>-48493.92</v>
      </c>
      <c r="F36" s="35">
        <v>-12078</v>
      </c>
      <c r="G36" s="35">
        <v>-199980.41</v>
      </c>
      <c r="H36" s="35">
        <v>-43247.39</v>
      </c>
      <c r="I36" s="35">
        <v>-7519.14</v>
      </c>
      <c r="J36" s="35">
        <v>-25266.13</v>
      </c>
      <c r="K36" s="35">
        <v>-86546.04000000001</v>
      </c>
      <c r="L36" s="35">
        <v>-53852.32</v>
      </c>
      <c r="M36" s="35">
        <v>-99990</v>
      </c>
      <c r="N36" s="35">
        <v>-20557.839999999997</v>
      </c>
      <c r="O36" s="35">
        <f t="shared" si="5"/>
        <v>-867560.0299999999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9" t="s">
        <v>54</v>
      </c>
      <c r="B37" s="35">
        <v>-198</v>
      </c>
      <c r="C37" s="35">
        <v>-316.8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-2772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f t="shared" si="5"/>
        <v>-3286.8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9" t="s">
        <v>55</v>
      </c>
      <c r="B38" s="35">
        <v>-33000</v>
      </c>
      <c r="C38" s="35">
        <v>-3300</v>
      </c>
      <c r="D38" s="35">
        <v>-6600</v>
      </c>
      <c r="E38" s="35">
        <v>-19800</v>
      </c>
      <c r="F38" s="35">
        <v>-29700</v>
      </c>
      <c r="G38" s="35">
        <v>-39600</v>
      </c>
      <c r="H38" s="35">
        <v>-36300</v>
      </c>
      <c r="I38" s="35">
        <v>-39600</v>
      </c>
      <c r="J38" s="35">
        <v>-39600</v>
      </c>
      <c r="K38" s="35">
        <v>-19800</v>
      </c>
      <c r="L38" s="35">
        <v>-19800</v>
      </c>
      <c r="M38" s="35">
        <v>-19800</v>
      </c>
      <c r="N38" s="35">
        <v>0</v>
      </c>
      <c r="O38" s="35">
        <f t="shared" si="5"/>
        <v>-306900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9" t="s">
        <v>56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6">
        <f t="shared" si="5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9" t="s">
        <v>57</v>
      </c>
      <c r="B40" s="35">
        <v>-660</v>
      </c>
      <c r="C40" s="35">
        <v>-660</v>
      </c>
      <c r="D40" s="35">
        <v>0</v>
      </c>
      <c r="E40" s="35">
        <v>0</v>
      </c>
      <c r="F40" s="35">
        <v>-2750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f t="shared" si="5"/>
        <v>-4070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58</v>
      </c>
      <c r="B41" s="35">
        <v>9297000</v>
      </c>
      <c r="C41" s="35">
        <v>6822000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22293000</v>
      </c>
      <c r="L41" s="35">
        <v>20304000</v>
      </c>
      <c r="M41" s="35">
        <v>0</v>
      </c>
      <c r="N41" s="35">
        <v>0</v>
      </c>
      <c r="O41" s="35">
        <f t="shared" si="5"/>
        <v>58716000</v>
      </c>
      <c r="P41"/>
      <c r="Q41" s="37"/>
      <c r="R41" s="38"/>
      <c r="S41" s="38"/>
      <c r="T41" s="38"/>
      <c r="U41" s="38"/>
      <c r="V41" s="38"/>
      <c r="W41" s="38"/>
      <c r="X41" s="38"/>
      <c r="Y41" s="38"/>
      <c r="Z41" s="38"/>
    </row>
    <row r="42" spans="1:26" ht="18.75" customHeight="1">
      <c r="A42" s="12" t="s">
        <v>59</v>
      </c>
      <c r="B42" s="35">
        <v>-5076000</v>
      </c>
      <c r="C42" s="35">
        <v>-3712500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-23013000</v>
      </c>
      <c r="L42" s="35">
        <v>-20970000</v>
      </c>
      <c r="M42" s="35">
        <v>0</v>
      </c>
      <c r="N42" s="35">
        <v>0</v>
      </c>
      <c r="O42" s="35">
        <f t="shared" si="5"/>
        <v>-52771500</v>
      </c>
      <c r="P42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spans="1:26" ht="18.75" customHeight="1">
      <c r="A43" s="12" t="s">
        <v>60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f t="shared" si="5"/>
        <v>0</v>
      </c>
      <c r="P43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 ht="18.75" customHeight="1">
      <c r="A44" s="12" t="s">
        <v>61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f>SUM(B44:N44)</f>
        <v>0</v>
      </c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6" ht="18.75" customHeight="1">
      <c r="A45" s="12" t="s">
        <v>62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13718.9</v>
      </c>
      <c r="O45" s="35">
        <f t="shared" si="5"/>
        <v>13718.9</v>
      </c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spans="1:26" ht="18.75" customHeight="1">
      <c r="A46" s="12" t="s">
        <v>63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-5155.72</v>
      </c>
      <c r="O46" s="35">
        <f t="shared" si="5"/>
        <v>-5155.72</v>
      </c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 ht="18.75" customHeight="1">
      <c r="A47" s="12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spans="1:26" ht="18.75" customHeight="1">
      <c r="A48" s="26" t="s">
        <v>64</v>
      </c>
      <c r="B48" s="40">
        <v>338590.82</v>
      </c>
      <c r="C48" s="40">
        <v>315685.04</v>
      </c>
      <c r="D48" s="40">
        <v>136464.45</v>
      </c>
      <c r="E48" s="40">
        <v>38648.14</v>
      </c>
      <c r="F48" s="40">
        <v>226581.54</v>
      </c>
      <c r="G48" s="40">
        <v>270956.73</v>
      </c>
      <c r="H48" s="40">
        <v>9546.73</v>
      </c>
      <c r="I48" s="40">
        <v>204204.54</v>
      </c>
      <c r="J48" s="40">
        <v>89783.85</v>
      </c>
      <c r="K48" s="40">
        <v>239712.5</v>
      </c>
      <c r="L48" s="40">
        <v>260613.81</v>
      </c>
      <c r="M48" s="40">
        <v>130732.74</v>
      </c>
      <c r="N48" s="40">
        <v>168585.57</v>
      </c>
      <c r="O48" s="35">
        <f t="shared" si="5"/>
        <v>2430106.46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65</v>
      </c>
      <c r="B49" s="40">
        <v>60313.52</v>
      </c>
      <c r="C49" s="40">
        <v>13012.58</v>
      </c>
      <c r="D49" s="40">
        <v>-16024.04</v>
      </c>
      <c r="E49" s="40">
        <v>10765.66</v>
      </c>
      <c r="F49" s="40">
        <v>26003.52</v>
      </c>
      <c r="G49" s="40">
        <v>49366.6</v>
      </c>
      <c r="H49" s="40">
        <v>19188.73</v>
      </c>
      <c r="I49" s="40">
        <v>50164.35</v>
      </c>
      <c r="J49" s="40">
        <v>24407.23</v>
      </c>
      <c r="K49" s="40">
        <v>48305.16</v>
      </c>
      <c r="L49" s="40">
        <v>37239.17</v>
      </c>
      <c r="M49" s="40">
        <v>20732.65</v>
      </c>
      <c r="N49" s="40">
        <v>1006.18</v>
      </c>
      <c r="O49" s="35">
        <f>SUM(B49:N49)</f>
        <v>344481.31000000006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89</v>
      </c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f>O51+O52</f>
        <v>0</v>
      </c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spans="1:26" ht="18.75" customHeight="1">
      <c r="A51" s="29" t="s">
        <v>66</v>
      </c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35">
        <f t="shared" si="5"/>
        <v>0</v>
      </c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spans="1:26" ht="18.75" customHeight="1">
      <c r="A52" s="29" t="s">
        <v>67</v>
      </c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35">
        <f t="shared" si="5"/>
        <v>0</v>
      </c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spans="1:26" ht="18.75" customHeight="1">
      <c r="A53" s="12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8"/>
      <c r="Q53" s="38"/>
      <c r="R53" s="38"/>
      <c r="S53" s="38"/>
      <c r="T53" s="38"/>
      <c r="U53" s="41"/>
      <c r="V53" s="42"/>
      <c r="W53" s="38"/>
      <c r="X53" s="38"/>
      <c r="Y53" s="38"/>
      <c r="Z53" s="38"/>
    </row>
    <row r="54" spans="1:26" ht="18.75" customHeight="1">
      <c r="A54" s="16" t="s">
        <v>68</v>
      </c>
      <c r="B54" s="43">
        <f>+B20+B32</f>
        <v>41587010.09</v>
      </c>
      <c r="C54" s="43">
        <f aca="true" t="shared" si="6" ref="C54:N54">+C20+C32</f>
        <v>29736099.609999996</v>
      </c>
      <c r="D54" s="43">
        <f t="shared" si="6"/>
        <v>23520911.779999997</v>
      </c>
      <c r="E54" s="43">
        <f t="shared" si="6"/>
        <v>7287087.6499999985</v>
      </c>
      <c r="F54" s="43">
        <f t="shared" si="6"/>
        <v>25391805.560000006</v>
      </c>
      <c r="G54" s="43">
        <f t="shared" si="6"/>
        <v>34875275.03</v>
      </c>
      <c r="H54" s="43">
        <f t="shared" si="6"/>
        <v>7089739.189999999</v>
      </c>
      <c r="I54" s="43">
        <f t="shared" si="6"/>
        <v>26585407.370000005</v>
      </c>
      <c r="J54" s="43">
        <f t="shared" si="6"/>
        <v>23277135.77</v>
      </c>
      <c r="K54" s="43">
        <f t="shared" si="6"/>
        <v>31796777.780000005</v>
      </c>
      <c r="L54" s="43">
        <f t="shared" si="6"/>
        <v>28846971.000000004</v>
      </c>
      <c r="M54" s="43">
        <f t="shared" si="6"/>
        <v>15955140.909999998</v>
      </c>
      <c r="N54" s="43">
        <f t="shared" si="6"/>
        <v>8097555.779999999</v>
      </c>
      <c r="O54" s="43">
        <f>SUM(B54:N54)</f>
        <v>304046917.52000004</v>
      </c>
      <c r="P54"/>
      <c r="Q54" s="44"/>
      <c r="R54"/>
      <c r="S54"/>
      <c r="T54"/>
      <c r="U54" s="44"/>
      <c r="V54"/>
      <c r="W54"/>
      <c r="X54"/>
      <c r="Y54"/>
      <c r="Z54"/>
    </row>
    <row r="55" spans="1:21" ht="18.75" customHeight="1">
      <c r="A55" s="45" t="s">
        <v>69</v>
      </c>
      <c r="B55" s="35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0">
        <f t="shared" si="5"/>
        <v>0</v>
      </c>
      <c r="P55"/>
      <c r="Q55" s="44"/>
      <c r="R55"/>
      <c r="S55"/>
      <c r="U55" s="46"/>
    </row>
    <row r="56" spans="1:19" ht="18.75" customHeight="1">
      <c r="A56" s="45" t="s">
        <v>70</v>
      </c>
      <c r="B56" s="35">
        <v>0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0">
        <f t="shared" si="5"/>
        <v>0</v>
      </c>
      <c r="P56"/>
      <c r="Q56"/>
      <c r="R56"/>
      <c r="S56"/>
    </row>
    <row r="57" spans="1:19" ht="15.75">
      <c r="A57" s="47"/>
      <c r="B57" s="48"/>
      <c r="C57" s="48"/>
      <c r="D57" s="49"/>
      <c r="E57" s="49"/>
      <c r="F57" s="49"/>
      <c r="G57" s="49"/>
      <c r="H57" s="49"/>
      <c r="I57" s="48"/>
      <c r="J57" s="49"/>
      <c r="K57" s="49"/>
      <c r="L57" s="49"/>
      <c r="M57" s="49"/>
      <c r="N57" s="49"/>
      <c r="O57" s="50"/>
      <c r="P57" s="46"/>
      <c r="Q57"/>
      <c r="R57" s="44"/>
      <c r="S57"/>
    </row>
    <row r="58" spans="1:19" ht="12.75" customHeight="1">
      <c r="A58" s="51"/>
      <c r="B58" s="52"/>
      <c r="C58" s="52"/>
      <c r="D58" s="53"/>
      <c r="E58" s="53"/>
      <c r="F58" s="53"/>
      <c r="G58" s="53"/>
      <c r="H58" s="53"/>
      <c r="I58" s="52"/>
      <c r="J58" s="53"/>
      <c r="K58" s="53"/>
      <c r="L58" s="53"/>
      <c r="M58" s="53"/>
      <c r="N58" s="53"/>
      <c r="O58" s="54"/>
      <c r="P58" s="38"/>
      <c r="Q58" s="38"/>
      <c r="R58" s="41"/>
      <c r="S58" s="38"/>
    </row>
    <row r="59" spans="1:17" ht="1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38"/>
      <c r="Q59" s="38"/>
    </row>
    <row r="60" spans="1:17" ht="18.75" customHeight="1">
      <c r="A60" s="16" t="s">
        <v>71</v>
      </c>
      <c r="B60" s="57">
        <f aca="true" t="shared" si="7" ref="B60:O60">SUM(B61:B71)</f>
        <v>41587010.13000001</v>
      </c>
      <c r="C60" s="57">
        <f t="shared" si="7"/>
        <v>29736099.64</v>
      </c>
      <c r="D60" s="57">
        <f t="shared" si="7"/>
        <v>23520911.79</v>
      </c>
      <c r="E60" s="57">
        <f t="shared" si="7"/>
        <v>7287087.650000001</v>
      </c>
      <c r="F60" s="57">
        <f t="shared" si="7"/>
        <v>25391805.550000004</v>
      </c>
      <c r="G60" s="57">
        <f t="shared" si="7"/>
        <v>34875275.06</v>
      </c>
      <c r="H60" s="57">
        <f t="shared" si="7"/>
        <v>7089739.1899999995</v>
      </c>
      <c r="I60" s="57">
        <f t="shared" si="7"/>
        <v>26585407.399999995</v>
      </c>
      <c r="J60" s="57">
        <f t="shared" si="7"/>
        <v>23277135.779999997</v>
      </c>
      <c r="K60" s="57">
        <f t="shared" si="7"/>
        <v>31796777.730000004</v>
      </c>
      <c r="L60" s="57">
        <f t="shared" si="7"/>
        <v>28846971.060000002</v>
      </c>
      <c r="M60" s="57">
        <f t="shared" si="7"/>
        <v>15955140.850000001</v>
      </c>
      <c r="N60" s="57">
        <f t="shared" si="7"/>
        <v>8097555.84</v>
      </c>
      <c r="O60" s="43">
        <f t="shared" si="7"/>
        <v>304046917.67</v>
      </c>
      <c r="Q60"/>
    </row>
    <row r="61" spans="1:18" ht="18.75" customHeight="1">
      <c r="A61" s="26" t="s">
        <v>72</v>
      </c>
      <c r="B61" s="57">
        <v>34238980.17000001</v>
      </c>
      <c r="C61" s="57">
        <v>21120765.290000003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43">
        <f>SUM(B61:N61)</f>
        <v>55359745.46000001</v>
      </c>
      <c r="P61"/>
      <c r="Q61"/>
      <c r="R61" s="44"/>
    </row>
    <row r="62" spans="1:16" ht="18.75" customHeight="1">
      <c r="A62" s="26" t="s">
        <v>73</v>
      </c>
      <c r="B62" s="57">
        <v>7348029.96</v>
      </c>
      <c r="C62" s="57">
        <v>8615334.35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43">
        <f aca="true" t="shared" si="8" ref="O62:O71">SUM(B62:N62)</f>
        <v>15963364.309999999</v>
      </c>
      <c r="P62"/>
    </row>
    <row r="63" spans="1:17" ht="18.75" customHeight="1">
      <c r="A63" s="26" t="s">
        <v>74</v>
      </c>
      <c r="B63" s="58">
        <v>0</v>
      </c>
      <c r="C63" s="58">
        <v>0</v>
      </c>
      <c r="D63" s="33">
        <v>23520911.79</v>
      </c>
      <c r="E63" s="58">
        <v>0</v>
      </c>
      <c r="F63" s="58">
        <v>0</v>
      </c>
      <c r="G63" s="58">
        <v>0</v>
      </c>
      <c r="H63" s="57">
        <v>7089739.1899999995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33">
        <f t="shared" si="8"/>
        <v>30610650.979999997</v>
      </c>
      <c r="P63" s="15"/>
      <c r="Q63"/>
    </row>
    <row r="64" spans="1:18" ht="18.75" customHeight="1">
      <c r="A64" s="26" t="s">
        <v>75</v>
      </c>
      <c r="B64" s="58">
        <v>0</v>
      </c>
      <c r="C64" s="58">
        <v>0</v>
      </c>
      <c r="D64" s="58">
        <v>0</v>
      </c>
      <c r="E64" s="33">
        <v>7287087.650000001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43">
        <f t="shared" si="8"/>
        <v>7287087.650000001</v>
      </c>
      <c r="R64"/>
    </row>
    <row r="65" spans="1:19" ht="18.75" customHeight="1">
      <c r="A65" s="26" t="s">
        <v>76</v>
      </c>
      <c r="B65" s="58">
        <v>0</v>
      </c>
      <c r="C65" s="58">
        <v>0</v>
      </c>
      <c r="D65" s="58">
        <v>0</v>
      </c>
      <c r="E65" s="58">
        <v>0</v>
      </c>
      <c r="F65" s="33">
        <v>25391805.550000004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33">
        <f t="shared" si="8"/>
        <v>25391805.550000004</v>
      </c>
      <c r="S65"/>
    </row>
    <row r="66" spans="1:20" ht="18.75" customHeight="1">
      <c r="A66" s="26" t="s">
        <v>77</v>
      </c>
      <c r="B66" s="58">
        <v>0</v>
      </c>
      <c r="C66" s="58">
        <v>0</v>
      </c>
      <c r="D66" s="58">
        <v>0</v>
      </c>
      <c r="E66" s="58">
        <v>0</v>
      </c>
      <c r="F66" s="58">
        <v>0</v>
      </c>
      <c r="G66" s="57">
        <v>34875275.06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43">
        <f t="shared" si="8"/>
        <v>34875275.06</v>
      </c>
      <c r="T66"/>
    </row>
    <row r="67" spans="1:21" ht="18.75" customHeight="1">
      <c r="A67" s="26" t="s">
        <v>78</v>
      </c>
      <c r="B67" s="58">
        <v>0</v>
      </c>
      <c r="C67" s="58">
        <v>0</v>
      </c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7">
        <v>26585407.399999995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43">
        <f t="shared" si="8"/>
        <v>26585407.399999995</v>
      </c>
      <c r="U67"/>
    </row>
    <row r="68" spans="1:22" ht="18.75" customHeight="1">
      <c r="A68" s="26" t="s">
        <v>79</v>
      </c>
      <c r="B68" s="58">
        <v>0</v>
      </c>
      <c r="C68" s="58">
        <v>0</v>
      </c>
      <c r="D68" s="58">
        <v>0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33">
        <v>23277135.779999997</v>
      </c>
      <c r="K68" s="58">
        <v>0</v>
      </c>
      <c r="L68" s="58">
        <v>0</v>
      </c>
      <c r="M68" s="58">
        <v>0</v>
      </c>
      <c r="N68" s="58">
        <v>0</v>
      </c>
      <c r="O68" s="43">
        <f t="shared" si="8"/>
        <v>23277135.779999997</v>
      </c>
      <c r="V68"/>
    </row>
    <row r="69" spans="1:23" ht="18.75" customHeight="1">
      <c r="A69" s="26" t="s">
        <v>80</v>
      </c>
      <c r="B69" s="58">
        <v>0</v>
      </c>
      <c r="C69" s="58">
        <v>0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33">
        <v>31796777.730000004</v>
      </c>
      <c r="L69" s="33">
        <v>28846971.060000002</v>
      </c>
      <c r="M69" s="58">
        <v>0</v>
      </c>
      <c r="N69" s="58">
        <v>0</v>
      </c>
      <c r="O69" s="43">
        <f t="shared" si="8"/>
        <v>60643748.79000001</v>
      </c>
      <c r="P69"/>
      <c r="W69"/>
    </row>
    <row r="70" spans="1:25" ht="18.75" customHeight="1">
      <c r="A70" s="26" t="s">
        <v>81</v>
      </c>
      <c r="B70" s="58">
        <v>0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  <c r="L70" s="58">
        <v>0</v>
      </c>
      <c r="M70" s="33">
        <v>15955140.850000001</v>
      </c>
      <c r="N70" s="58">
        <v>0</v>
      </c>
      <c r="O70" s="43">
        <f t="shared" si="8"/>
        <v>15955140.850000001</v>
      </c>
      <c r="R70"/>
      <c r="Y70"/>
    </row>
    <row r="71" spans="1:26" ht="18.75" customHeight="1">
      <c r="A71" s="47" t="s">
        <v>82</v>
      </c>
      <c r="B71" s="59">
        <v>0</v>
      </c>
      <c r="C71" s="59">
        <v>0</v>
      </c>
      <c r="D71" s="59">
        <v>0</v>
      </c>
      <c r="E71" s="59">
        <v>0</v>
      </c>
      <c r="F71" s="59">
        <v>0</v>
      </c>
      <c r="G71" s="59">
        <v>0</v>
      </c>
      <c r="H71" s="59">
        <v>0</v>
      </c>
      <c r="I71" s="59">
        <v>0</v>
      </c>
      <c r="J71" s="59">
        <v>0</v>
      </c>
      <c r="K71" s="59">
        <v>0</v>
      </c>
      <c r="L71" s="59">
        <v>0</v>
      </c>
      <c r="M71" s="59">
        <v>0</v>
      </c>
      <c r="N71" s="60">
        <v>8097555.84</v>
      </c>
      <c r="O71" s="61">
        <f t="shared" si="8"/>
        <v>8097555.84</v>
      </c>
      <c r="P71"/>
      <c r="S71"/>
      <c r="Z71"/>
    </row>
    <row r="72" spans="1:12" ht="21" customHeight="1">
      <c r="A72" s="70" t="s">
        <v>87</v>
      </c>
      <c r="B72" s="63"/>
      <c r="C72" s="63"/>
      <c r="D72"/>
      <c r="E72"/>
      <c r="F72"/>
      <c r="G72"/>
      <c r="H72" s="64"/>
      <c r="I72" s="64"/>
      <c r="J72"/>
      <c r="K72"/>
      <c r="L72"/>
    </row>
    <row r="73" spans="1:12" ht="21" customHeight="1">
      <c r="A73" s="62" t="s">
        <v>88</v>
      </c>
      <c r="B73" s="63"/>
      <c r="C73" s="63"/>
      <c r="D73"/>
      <c r="E73"/>
      <c r="F73"/>
      <c r="G73"/>
      <c r="H73" s="64"/>
      <c r="I73" s="64"/>
      <c r="J73"/>
      <c r="K73"/>
      <c r="L73"/>
    </row>
    <row r="74" spans="1:12" ht="21" customHeight="1">
      <c r="A74" s="62" t="s">
        <v>83</v>
      </c>
      <c r="B74" s="63"/>
      <c r="C74" s="63"/>
      <c r="D74"/>
      <c r="E74"/>
      <c r="F74"/>
      <c r="G74"/>
      <c r="H74" s="64"/>
      <c r="I74" s="64"/>
      <c r="J74"/>
      <c r="K74"/>
      <c r="L74"/>
    </row>
    <row r="75" spans="1:14" ht="20.25" customHeight="1">
      <c r="A75" s="65" t="s">
        <v>84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</row>
    <row r="76" spans="1:14" ht="18.75" customHeight="1">
      <c r="A76" s="65" t="s">
        <v>85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</row>
    <row r="77" spans="2:14" ht="13.5">
      <c r="B77" s="63"/>
      <c r="C77" s="63"/>
      <c r="D77"/>
      <c r="E77"/>
      <c r="F77"/>
      <c r="G77"/>
      <c r="H77"/>
      <c r="I77"/>
      <c r="J77"/>
      <c r="K77"/>
      <c r="L77"/>
      <c r="N77" s="25"/>
    </row>
    <row r="78" ht="13.5">
      <c r="N78" s="25"/>
    </row>
    <row r="79" spans="3:14" ht="14.25">
      <c r="C79" s="15"/>
      <c r="D79" s="15"/>
      <c r="E79" s="15"/>
      <c r="N79" s="25"/>
    </row>
    <row r="80" spans="3:14" ht="13.5">
      <c r="C80" s="15"/>
      <c r="E80" s="15"/>
      <c r="N80" s="25"/>
    </row>
    <row r="81" ht="13.5">
      <c r="N81" s="25"/>
    </row>
    <row r="82" ht="13.5">
      <c r="N82" s="25"/>
    </row>
    <row r="83" ht="13.5">
      <c r="N83" s="25"/>
    </row>
    <row r="84" ht="13.5">
      <c r="N84" s="25"/>
    </row>
    <row r="85" ht="13.5">
      <c r="N85" s="25"/>
    </row>
    <row r="86" ht="13.5">
      <c r="N86" s="25"/>
    </row>
    <row r="87" ht="13.5">
      <c r="N87" s="25"/>
    </row>
    <row r="88" ht="13.5">
      <c r="N88" s="25"/>
    </row>
    <row r="89" ht="13.5">
      <c r="N89" s="25"/>
    </row>
    <row r="90" ht="13.5">
      <c r="N90" s="25"/>
    </row>
    <row r="91" ht="13.5">
      <c r="N91" s="25"/>
    </row>
    <row r="92" ht="13.5">
      <c r="N92" s="25"/>
    </row>
  </sheetData>
  <sheetProtection/>
  <mergeCells count="7">
    <mergeCell ref="A76:N76"/>
    <mergeCell ref="A1:O1"/>
    <mergeCell ref="A2:O2"/>
    <mergeCell ref="A4:A6"/>
    <mergeCell ref="B4:N4"/>
    <mergeCell ref="O4:O6"/>
    <mergeCell ref="A75:N75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2024-01-08T22:03:04Z</dcterms:created>
  <dcterms:modified xsi:type="dcterms:W3CDTF">2024-01-10T14:33:05Z</dcterms:modified>
  <cp:category/>
  <cp:version/>
  <cp:contentType/>
  <cp:contentStatus/>
</cp:coreProperties>
</file>