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<sst xmlns="http://schemas.openxmlformats.org/spreadsheetml/2006/main" count="90" uniqueCount="87">
  <si>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</si>
  <si>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</si>
  <si>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</si>
  <si>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</si>
  <si>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</si>
  <si>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</si>
  <si>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</si>
  <si>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</si>
  <si>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</si>
  <si>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</si>
  <si>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</si>
  <si>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</si>
  <si>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</si>
  <si>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</si>
  <si>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</si>
  <si>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</si>
  <si>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</si>
  <si>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</si>
  <si>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</si>
  <si>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</si>
  <si>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</si>
  <si>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</si>
  <si>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</si>
  <si>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</si>
  <si>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</si>
  <si>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</si>
  <si>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</si>
  <si>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</si>
  <si>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</si>
  <si>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</si>
  <si>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</si>
  <si>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</si>
  <si>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</si>
  <si>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</si>
  <si>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</si>
  <si>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</si>
  <si>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</si>
  <si>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</si>
  <si>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</si>
  <si>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</si>
  <si>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</si>
  <si>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</si>
  <si>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</si>
  <si>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</si>
  <si>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</si>
  <si>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</si>
  <si>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</si>
  <si>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</si>
  <si>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</si>
  <si>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</si>
  <si>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</si>
  <si>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</si>
  <si>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</si>
  <si>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</si>
  <si>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</si>
  <si>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</si>
  <si>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</si>
  <si>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</si>
  <si>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</si>
  <si>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</si>
  <si>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</si>
  <si>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</si>
  <si>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</si>
  <si>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</si>
  <si>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</si>
  <si>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</si>
  <si>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</si>
  <si>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</si>
  <si>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</si>
  <si>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</si>
  <si>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</si>
  <si>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</si>
  <si>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</si>
  <si>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</si>
  <si>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</si>
  <si>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</si>
  <si>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</si>
  <si>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</si>
  <si>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</si>
  <si>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</si>
  <si>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</si>
  <si>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</si>
  <si>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</si>
  <si>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</si>
  <si>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31/12/23 - VENCIMENTO 08/01/24</t>
  </si>
  <si>
    <t>5.0. Remuneração Veículos Elétricos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</si>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</sst>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86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142491</v>
      </c>
      <c r="C7" s="9">
        <f t="shared" si="0"/>
        <v>86704</v>
      </c>
      <c r="D7" s="9">
        <f t="shared" si="0"/>
        <v>83886</v>
      </c>
      <c r="E7" s="9">
        <f t="shared" si="0"/>
        <v>25240</v>
      </c>
      <c r="F7" s="9">
        <f t="shared" si="0"/>
        <v>78395</v>
      </c>
      <c r="G7" s="9">
        <f t="shared" si="0"/>
        <v>120120</v>
      </c>
      <c r="H7" s="9">
        <f t="shared" si="0"/>
        <v>16424</v>
      </c>
      <c r="I7" s="9">
        <f t="shared" si="0"/>
        <v>99813</v>
      </c>
      <c r="J7" s="9">
        <f t="shared" si="0"/>
        <v>85528</v>
      </c>
      <c r="K7" s="9">
        <f t="shared" si="0"/>
        <v>123783</v>
      </c>
      <c r="L7" s="9">
        <f t="shared" si="0"/>
        <v>88986</v>
      </c>
      <c r="M7" s="9">
        <f t="shared" si="0"/>
        <v>41319</v>
      </c>
      <c r="N7" s="9">
        <f t="shared" si="0"/>
        <v>22193</v>
      </c>
      <c r="O7" s="9">
        <f t="shared" si="0"/>
        <v>1014882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142491</v>
      </c>
      <c r="C11" s="13">
        <v>86704</v>
      </c>
      <c r="D11" s="13">
        <v>83886</v>
      </c>
      <c r="E11" s="13">
        <v>25240</v>
      </c>
      <c r="F11" s="13">
        <v>78395</v>
      </c>
      <c r="G11" s="13">
        <v>120120</v>
      </c>
      <c r="H11" s="13">
        <v>16424</v>
      </c>
      <c r="I11" s="13">
        <v>99813</v>
      </c>
      <c r="J11" s="13">
        <v>85528</v>
      </c>
      <c r="K11" s="13">
        <v>123783</v>
      </c>
      <c r="L11" s="13">
        <v>88986</v>
      </c>
      <c r="M11" s="13">
        <v>41319</v>
      </c>
      <c r="N11" s="13">
        <v>22193</v>
      </c>
      <c r="O11" s="11">
        <f>SUM(B11:N11)</f>
        <v>1014882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10475</v>
      </c>
      <c r="C12" s="13">
        <v>7787</v>
      </c>
      <c r="D12" s="13">
        <v>6690</v>
      </c>
      <c r="E12" s="13">
        <v>2718</v>
      </c>
      <c r="F12" s="13">
        <v>7310</v>
      </c>
      <c r="G12" s="13">
        <v>12053</v>
      </c>
      <c r="H12" s="13">
        <v>1706</v>
      </c>
      <c r="I12" s="13">
        <v>8999</v>
      </c>
      <c r="J12" s="13">
        <v>7421</v>
      </c>
      <c r="K12" s="13">
        <v>8604</v>
      </c>
      <c r="L12" s="13">
        <v>6083</v>
      </c>
      <c r="M12" s="13">
        <v>2352</v>
      </c>
      <c r="N12" s="13">
        <v>950</v>
      </c>
      <c r="O12" s="11">
        <f>SUM(B12:N12)</f>
        <v>83148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132016</v>
      </c>
      <c r="C13" s="15">
        <f t="shared" si="2"/>
        <v>78917</v>
      </c>
      <c r="D13" s="15">
        <f t="shared" si="2"/>
        <v>77196</v>
      </c>
      <c r="E13" s="15">
        <f t="shared" si="2"/>
        <v>22522</v>
      </c>
      <c r="F13" s="15">
        <f t="shared" si="2"/>
        <v>71085</v>
      </c>
      <c r="G13" s="15">
        <f t="shared" si="2"/>
        <v>108067</v>
      </c>
      <c r="H13" s="15">
        <f t="shared" si="2"/>
        <v>14718</v>
      </c>
      <c r="I13" s="15">
        <f t="shared" si="2"/>
        <v>90814</v>
      </c>
      <c r="J13" s="15">
        <f t="shared" si="2"/>
        <v>78107</v>
      </c>
      <c r="K13" s="15">
        <f t="shared" si="2"/>
        <v>115179</v>
      </c>
      <c r="L13" s="15">
        <f t="shared" si="2"/>
        <v>82903</v>
      </c>
      <c r="M13" s="15">
        <f t="shared" si="2"/>
        <v>38967</v>
      </c>
      <c r="N13" s="15">
        <f t="shared" si="2"/>
        <v>21243</v>
      </c>
      <c r="O13" s="11">
        <f>SUM(B13:N13)</f>
        <v>931734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1.513615792697365</v>
      </c>
      <c r="C18" s="19">
        <v>1.674061426662123</v>
      </c>
      <c r="D18" s="19">
        <v>1.759996895044568</v>
      </c>
      <c r="E18" s="19">
        <v>1.096299338590679</v>
      </c>
      <c r="F18" s="19">
        <v>1.708984874922483</v>
      </c>
      <c r="G18" s="19">
        <v>1.881365623589641</v>
      </c>
      <c r="H18" s="19">
        <v>1.972222201231936</v>
      </c>
      <c r="I18" s="19">
        <v>1.511303287429911</v>
      </c>
      <c r="J18" s="19">
        <v>1.788159862537923</v>
      </c>
      <c r="K18" s="19">
        <v>1.502565297019496</v>
      </c>
      <c r="L18" s="19">
        <v>1.558079141150988</v>
      </c>
      <c r="M18" s="19">
        <v>1.592956744756001</v>
      </c>
      <c r="N18" s="19">
        <v>1.421014548862022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727216.55</v>
      </c>
      <c r="C20" s="24">
        <f aca="true" t="shared" si="3" ref="C20:O20">SUM(C21:C31)</f>
        <v>490677.47000000003</v>
      </c>
      <c r="D20" s="24">
        <f t="shared" si="3"/>
        <v>429554.99</v>
      </c>
      <c r="E20" s="24">
        <f t="shared" si="3"/>
        <v>143459.88999999998</v>
      </c>
      <c r="F20" s="24">
        <f t="shared" si="3"/>
        <v>463574.23000000004</v>
      </c>
      <c r="G20" s="24">
        <f t="shared" si="3"/>
        <v>648027.5199999999</v>
      </c>
      <c r="H20" s="24">
        <f t="shared" si="3"/>
        <v>141644.59</v>
      </c>
      <c r="I20" s="24">
        <f t="shared" si="3"/>
        <v>524639.09</v>
      </c>
      <c r="J20" s="24">
        <f t="shared" si="3"/>
        <v>513051.56999999995</v>
      </c>
      <c r="K20" s="24">
        <f t="shared" si="3"/>
        <v>645864.1100000001</v>
      </c>
      <c r="L20" s="24">
        <f t="shared" si="3"/>
        <v>551151.58</v>
      </c>
      <c r="M20" s="24">
        <f t="shared" si="3"/>
        <v>294406.66000000003</v>
      </c>
      <c r="N20" s="24">
        <f t="shared" si="3"/>
        <v>125234.35000000002</v>
      </c>
      <c r="O20" s="24">
        <f t="shared" si="3"/>
        <v>5698502.6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420633.43</v>
      </c>
      <c r="C21" s="28">
        <f aca="true" t="shared" si="4" ref="C21:N21">ROUND((C15+C16)*C7,2)</f>
        <v>264412.52</v>
      </c>
      <c r="D21" s="28">
        <f t="shared" si="4"/>
        <v>224353.11</v>
      </c>
      <c r="E21" s="28">
        <f t="shared" si="4"/>
        <v>115321.56</v>
      </c>
      <c r="F21" s="28">
        <f t="shared" si="4"/>
        <v>243016.66</v>
      </c>
      <c r="G21" s="28">
        <f t="shared" si="4"/>
        <v>306378.07</v>
      </c>
      <c r="H21" s="28">
        <f t="shared" si="4"/>
        <v>56245.63</v>
      </c>
      <c r="I21" s="28">
        <f t="shared" si="4"/>
        <v>302243.75</v>
      </c>
      <c r="J21" s="28">
        <f t="shared" si="4"/>
        <v>260492.63</v>
      </c>
      <c r="K21" s="28">
        <f t="shared" si="4"/>
        <v>356358.88</v>
      </c>
      <c r="L21" s="28">
        <f t="shared" si="4"/>
        <v>291696.11</v>
      </c>
      <c r="M21" s="28">
        <f t="shared" si="4"/>
        <v>156289.12</v>
      </c>
      <c r="N21" s="28">
        <f t="shared" si="4"/>
        <v>75826.82</v>
      </c>
      <c r="O21" s="28">
        <f aca="true" t="shared" si="5" ref="O21:O29">SUM(B21:N21)</f>
        <v>3073268.2899999996</v>
      </c>
    </row>
    <row r="22" spans="1:23" ht="18.75" customHeight="1">
      <c r="A22" s="26" t="s">
        <v>33</v>
      </c>
      <c r="B22" s="28">
        <f>IF(B18&lt;&gt;0,ROUND((B18-1)*B21,2),0)</f>
        <v>216043.97</v>
      </c>
      <c r="C22" s="28">
        <f aca="true" t="shared" si="6" ref="C22:N22">IF(C18&lt;&gt;0,ROUND((C18-1)*C21,2),0)</f>
        <v>178230.28</v>
      </c>
      <c r="D22" s="28">
        <f t="shared" si="6"/>
        <v>170507.67</v>
      </c>
      <c r="E22" s="28">
        <f t="shared" si="6"/>
        <v>11105.39</v>
      </c>
      <c r="F22" s="28">
        <f t="shared" si="6"/>
        <v>172295.14</v>
      </c>
      <c r="G22" s="28">
        <f t="shared" si="6"/>
        <v>270031.1</v>
      </c>
      <c r="H22" s="28">
        <f t="shared" si="6"/>
        <v>54683.25</v>
      </c>
      <c r="I22" s="28">
        <f t="shared" si="6"/>
        <v>154538.22</v>
      </c>
      <c r="J22" s="28">
        <f t="shared" si="6"/>
        <v>205309.84</v>
      </c>
      <c r="K22" s="28">
        <f t="shared" si="6"/>
        <v>179093.61</v>
      </c>
      <c r="L22" s="28">
        <f t="shared" si="6"/>
        <v>162789.51</v>
      </c>
      <c r="M22" s="28">
        <f t="shared" si="6"/>
        <v>92672.69</v>
      </c>
      <c r="N22" s="28">
        <f t="shared" si="6"/>
        <v>31924.19</v>
      </c>
      <c r="O22" s="28">
        <f t="shared" si="5"/>
        <v>1899224.86</v>
      </c>
      <c r="W22" s="51"/>
    </row>
    <row r="23" spans="1:15" ht="18.75" customHeight="1">
      <c r="A23" s="26" t="s">
        <v>34</v>
      </c>
      <c r="B23" s="28">
        <v>25953.92</v>
      </c>
      <c r="C23" s="28">
        <v>19445.57</v>
      </c>
      <c r="D23" s="28">
        <v>15294.75</v>
      </c>
      <c r="E23" s="28">
        <v>5779.25</v>
      </c>
      <c r="F23" s="28">
        <v>17930.74</v>
      </c>
      <c r="G23" s="28">
        <v>25538.48</v>
      </c>
      <c r="H23" s="28">
        <v>4486.2</v>
      </c>
      <c r="I23" s="28">
        <v>20454.1</v>
      </c>
      <c r="J23" s="28">
        <v>17770.56</v>
      </c>
      <c r="K23" s="28">
        <v>30889.43</v>
      </c>
      <c r="L23" s="28">
        <v>22325.06</v>
      </c>
      <c r="M23" s="28">
        <v>13557.37</v>
      </c>
      <c r="N23" s="28">
        <v>6645.49</v>
      </c>
      <c r="O23" s="28">
        <f t="shared" si="5"/>
        <v>226070.91999999995</v>
      </c>
    </row>
    <row r="24" spans="1:15" ht="18.75" customHeight="1">
      <c r="A24" s="26" t="s">
        <v>35</v>
      </c>
      <c r="B24" s="28">
        <v>3540.12</v>
      </c>
      <c r="C24" s="28">
        <v>3540.12</v>
      </c>
      <c r="D24" s="28">
        <v>1770.06</v>
      </c>
      <c r="E24" s="28">
        <v>1770.06</v>
      </c>
      <c r="F24" s="28">
        <v>1770.06</v>
      </c>
      <c r="G24" s="28">
        <v>1770.06</v>
      </c>
      <c r="H24" s="28">
        <v>1770.06</v>
      </c>
      <c r="I24" s="28">
        <v>3540.12</v>
      </c>
      <c r="J24" s="28">
        <v>1770.06</v>
      </c>
      <c r="K24" s="28">
        <v>1770.06</v>
      </c>
      <c r="L24" s="28">
        <v>1770.06</v>
      </c>
      <c r="M24" s="28">
        <v>1770.06</v>
      </c>
      <c r="N24" s="28">
        <v>1770.06</v>
      </c>
      <c r="O24" s="28">
        <f t="shared" si="5"/>
        <v>28320.960000000003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1271.63</v>
      </c>
      <c r="C26" s="28">
        <v>887.69</v>
      </c>
      <c r="D26" s="28">
        <v>786.94</v>
      </c>
      <c r="E26" s="28">
        <v>255.96</v>
      </c>
      <c r="F26" s="28">
        <v>830.51</v>
      </c>
      <c r="G26" s="28">
        <v>1151.82</v>
      </c>
      <c r="H26" s="28">
        <v>223.28</v>
      </c>
      <c r="I26" s="28">
        <v>917.64</v>
      </c>
      <c r="J26" s="28">
        <v>925.81</v>
      </c>
      <c r="K26" s="28">
        <v>1149.1</v>
      </c>
      <c r="L26" s="28">
        <v>969.38</v>
      </c>
      <c r="M26" s="28">
        <v>503.75</v>
      </c>
      <c r="N26" s="28">
        <v>226.01</v>
      </c>
      <c r="O26" s="28">
        <f t="shared" si="5"/>
        <v>10099.52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40965.69</v>
      </c>
      <c r="M29" s="28">
        <v>28987.96</v>
      </c>
      <c r="N29" s="28">
        <v>8513.94</v>
      </c>
      <c r="O29" s="28">
        <f t="shared" si="5"/>
        <v>386196.62000000005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34203.94</v>
      </c>
      <c r="L30" s="28">
        <v>29530.34</v>
      </c>
      <c r="M30" s="28">
        <v>0</v>
      </c>
      <c r="N30" s="28">
        <v>0</v>
      </c>
      <c r="O30" s="28">
        <f>SUM(B30:N30)</f>
        <v>63734.28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-441000</v>
      </c>
      <c r="C32" s="28">
        <f aca="true" t="shared" si="7" ref="C32:O32">+C33+C35+C48+C49+C50+C55-C56</f>
        <v>-315000</v>
      </c>
      <c r="D32" s="28">
        <f t="shared" si="7"/>
        <v>0</v>
      </c>
      <c r="E32" s="28">
        <f t="shared" si="7"/>
        <v>0</v>
      </c>
      <c r="F32" s="28">
        <f t="shared" si="7"/>
        <v>0</v>
      </c>
      <c r="G32" s="28">
        <f t="shared" si="7"/>
        <v>0</v>
      </c>
      <c r="H32" s="28">
        <f t="shared" si="7"/>
        <v>0</v>
      </c>
      <c r="I32" s="28">
        <f t="shared" si="7"/>
        <v>0</v>
      </c>
      <c r="J32" s="28">
        <f t="shared" si="7"/>
        <v>0</v>
      </c>
      <c r="K32" s="28">
        <f t="shared" si="7"/>
        <v>-405000</v>
      </c>
      <c r="L32" s="28">
        <f t="shared" si="7"/>
        <v>-369000</v>
      </c>
      <c r="M32" s="28">
        <f t="shared" si="7"/>
        <v>0</v>
      </c>
      <c r="N32" s="28">
        <f t="shared" si="7"/>
        <v>0</v>
      </c>
      <c r="O32" s="28">
        <f t="shared" si="7"/>
        <v>-1530000</v>
      </c>
    </row>
    <row r="33" spans="1:15" ht="18.75" customHeight="1">
      <c r="A33" s="26" t="s">
        <v>38</v>
      </c>
      <c r="B33" s="29">
        <f>+B34</f>
        <v>0</v>
      </c>
      <c r="C33" s="29">
        <f>+C34</f>
        <v>0</v>
      </c>
      <c r="D33" s="29">
        <f aca="true" t="shared" si="8" ref="D33:O33">+D34</f>
        <v>0</v>
      </c>
      <c r="E33" s="29">
        <f t="shared" si="8"/>
        <v>0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0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8"/>
        <v>0</v>
      </c>
      <c r="O33" s="29">
        <f t="shared" si="8"/>
        <v>0</v>
      </c>
    </row>
    <row r="34" spans="1:26" ht="18.75" customHeight="1">
      <c r="A34" s="27" t="s">
        <v>39</v>
      </c>
      <c r="B34" s="16">
        <f>ROUND((-B9)*$G$3,2)</f>
        <v>0</v>
      </c>
      <c r="C34" s="16">
        <f aca="true" t="shared" si="9" ref="C34:N34">ROUND((-C9)*$G$3,2)</f>
        <v>0</v>
      </c>
      <c r="D34" s="16">
        <f t="shared" si="9"/>
        <v>0</v>
      </c>
      <c r="E34" s="16">
        <f t="shared" si="9"/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M34" s="16">
        <f t="shared" si="9"/>
        <v>0</v>
      </c>
      <c r="N34" s="16">
        <f t="shared" si="9"/>
        <v>0</v>
      </c>
      <c r="O34" s="30">
        <f aca="true" t="shared" si="10" ref="O34:O56">SUM(B34:N34)</f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-441000</v>
      </c>
      <c r="C35" s="29">
        <f aca="true" t="shared" si="11" ref="C35:O35">SUM(C36:C46)</f>
        <v>-315000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-405000</v>
      </c>
      <c r="L35" s="29">
        <f t="shared" si="11"/>
        <v>-369000</v>
      </c>
      <c r="M35" s="29">
        <f t="shared" si="11"/>
        <v>0</v>
      </c>
      <c r="N35" s="29">
        <f t="shared" si="11"/>
        <v>0</v>
      </c>
      <c r="O35" s="29">
        <f t="shared" si="11"/>
        <v>-1530000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-441000</v>
      </c>
      <c r="C42" s="31">
        <v>-315000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-1530000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286216.55000000005</v>
      </c>
      <c r="C54" s="34">
        <f aca="true" t="shared" si="13" ref="C54:N54">+C20+C32</f>
        <v>175677.47000000003</v>
      </c>
      <c r="D54" s="34">
        <f t="shared" si="13"/>
        <v>429554.99</v>
      </c>
      <c r="E54" s="34">
        <f t="shared" si="13"/>
        <v>143459.88999999998</v>
      </c>
      <c r="F54" s="34">
        <f t="shared" si="13"/>
        <v>463574.23000000004</v>
      </c>
      <c r="G54" s="34">
        <f t="shared" si="13"/>
        <v>648027.5199999999</v>
      </c>
      <c r="H54" s="34">
        <f t="shared" si="13"/>
        <v>141644.59</v>
      </c>
      <c r="I54" s="34">
        <f t="shared" si="13"/>
        <v>524639.09</v>
      </c>
      <c r="J54" s="34">
        <f t="shared" si="13"/>
        <v>513051.56999999995</v>
      </c>
      <c r="K54" s="34">
        <f t="shared" si="13"/>
        <v>240864.1100000001</v>
      </c>
      <c r="L54" s="34">
        <f t="shared" si="13"/>
        <v>182151.57999999996</v>
      </c>
      <c r="M54" s="34">
        <f t="shared" si="13"/>
        <v>294406.66000000003</v>
      </c>
      <c r="N54" s="34">
        <f t="shared" si="13"/>
        <v>125234.35000000002</v>
      </c>
      <c r="O54" s="34">
        <f>SUM(B54:N54)</f>
        <v>4168502.6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286216.56</v>
      </c>
      <c r="C60" s="42">
        <f t="shared" si="14"/>
        <v>175677.47</v>
      </c>
      <c r="D60" s="42">
        <f t="shared" si="14"/>
        <v>429554.98</v>
      </c>
      <c r="E60" s="42">
        <f t="shared" si="14"/>
        <v>143459.89</v>
      </c>
      <c r="F60" s="42">
        <f t="shared" si="14"/>
        <v>463574.23</v>
      </c>
      <c r="G60" s="42">
        <f t="shared" si="14"/>
        <v>648027.52</v>
      </c>
      <c r="H60" s="42">
        <f t="shared" si="14"/>
        <v>141644.59</v>
      </c>
      <c r="I60" s="42">
        <f t="shared" si="14"/>
        <v>524639.09</v>
      </c>
      <c r="J60" s="42">
        <f t="shared" si="14"/>
        <v>513051.56</v>
      </c>
      <c r="K60" s="42">
        <f t="shared" si="14"/>
        <v>240864.1</v>
      </c>
      <c r="L60" s="42">
        <f t="shared" si="14"/>
        <v>182151.58</v>
      </c>
      <c r="M60" s="42">
        <f t="shared" si="14"/>
        <v>294406.65</v>
      </c>
      <c r="N60" s="42">
        <f t="shared" si="14"/>
        <v>125234.36</v>
      </c>
      <c r="O60" s="34">
        <f t="shared" si="14"/>
        <v>4168502.5799999996</v>
      </c>
      <c r="Q60"/>
    </row>
    <row r="61" spans="1:18" ht="18.75" customHeight="1">
      <c r="A61" s="26" t="s">
        <v>54</v>
      </c>
      <c r="B61" s="42">
        <v>244053.88</v>
      </c>
      <c r="C61" s="42">
        <v>130353.6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374407.48</v>
      </c>
      <c r="P61"/>
      <c r="Q61"/>
      <c r="R61" s="41"/>
    </row>
    <row r="62" spans="1:16" ht="18.75" customHeight="1">
      <c r="A62" s="26" t="s">
        <v>55</v>
      </c>
      <c r="B62" s="42">
        <v>42162.68</v>
      </c>
      <c r="C62" s="42">
        <v>45323.87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87486.55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429554.98</v>
      </c>
      <c r="E63" s="43">
        <v>0</v>
      </c>
      <c r="F63" s="43">
        <v>0</v>
      </c>
      <c r="G63" s="43">
        <v>0</v>
      </c>
      <c r="H63" s="42">
        <v>141644.59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571199.57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143459.89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143459.89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463574.23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463574.23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648027.52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648027.52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524639.09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524639.09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513051.56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513051.56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240864.1</v>
      </c>
      <c r="L69" s="29">
        <v>182151.58</v>
      </c>
      <c r="M69" s="43">
        <v>0</v>
      </c>
      <c r="N69" s="43">
        <v>0</v>
      </c>
      <c r="O69" s="34">
        <f t="shared" si="15"/>
        <v>423015.68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294406.65</v>
      </c>
      <c r="N70" s="43">
        <v>0</v>
      </c>
      <c r="O70" s="34">
        <f t="shared" si="15"/>
        <v>294406.65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125234.36</v>
      </c>
      <c r="O71" s="46">
        <f t="shared" si="15"/>
        <v>125234.36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2024-01-08T21:12:06Z</dcterms:modified>
  <cp:category/>
  <cp:version/>
  <cp:contentType/>
  <cp:contentStatus/>
</cp:coreProperties>
</file>