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<sst xmlns="http://schemas.openxmlformats.org/spreadsheetml/2006/main" count="89" uniqueCount="86">
  <si>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</si>
  <si>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</si>
  <si>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</si>
  <si>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</si>
  <si>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</si>
  <si>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</si>
  <si>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</si>
  <si>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</si>
  <si>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</si>
  <si>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</si>
  <si>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</si>
  <si>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</si>
  <si>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</si>
  <si>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</si>
  <si>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</si>
  <si>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</si>
  <si>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</si>
  <si>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</si>
  <si>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</si>
  <si>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</si>
  <si>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</si>
  <si>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</si>
  <si>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</si>
  <si>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</si>
  <si>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</si>
  <si>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</si>
  <si>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</si>
  <si>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</si>
  <si>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</si>
  <si>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</si>
  <si>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</si>
  <si>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</si>
  <si>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</si>
  <si>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</si>
  <si>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</si>
  <si>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</si>
  <si>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</si>
  <si>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</si>
  <si>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</si>
  <si>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</si>
  <si>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</si>
  <si>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</si>
  <si>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</si>
  <si>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</si>
  <si>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</si>
  <si>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</si>
  <si>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</si>
  <si>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</si>
  <si>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</si>
  <si>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</si>
  <si>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</si>
  <si>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</si>
  <si>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</si>
  <si>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</si>
  <si>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</si>
  <si>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</si>
  <si>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</si>
  <si>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</si>
  <si>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</si>
  <si>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</si>
  <si>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</si>
  <si>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</si>
  <si>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</si>
  <si>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</si>
  <si>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</si>
  <si>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</si>
  <si>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</si>
  <si>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</si>
  <si>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</si>
  <si>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</si>
  <si>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</si>
  <si>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</si>
  <si>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</si>
  <si>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</si>
  <si>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</si>
  <si>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</si>
  <si>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</si>
  <si>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</si>
  <si>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</si>
  <si>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</si>
  <si>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</si>
  <si>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</si>
  <si>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</si>
  <si>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</si>
  <si>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30/12/23 - VENCIMENTO 08/01/24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</si>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</sst>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209313</v>
      </c>
      <c r="C7" s="9">
        <f t="shared" si="0"/>
        <v>137580</v>
      </c>
      <c r="D7" s="9">
        <f t="shared" si="0"/>
        <v>133605</v>
      </c>
      <c r="E7" s="9">
        <f t="shared" si="0"/>
        <v>37967</v>
      </c>
      <c r="F7" s="9">
        <f t="shared" si="0"/>
        <v>113615</v>
      </c>
      <c r="G7" s="9">
        <f t="shared" si="0"/>
        <v>175267</v>
      </c>
      <c r="H7" s="9">
        <f t="shared" si="0"/>
        <v>23027</v>
      </c>
      <c r="I7" s="9">
        <f t="shared" si="0"/>
        <v>139570</v>
      </c>
      <c r="J7" s="9">
        <f t="shared" si="0"/>
        <v>102722</v>
      </c>
      <c r="K7" s="9">
        <f t="shared" si="0"/>
        <v>172700</v>
      </c>
      <c r="L7" s="9">
        <f t="shared" si="0"/>
        <v>128989</v>
      </c>
      <c r="M7" s="9">
        <f t="shared" si="0"/>
        <v>58448</v>
      </c>
      <c r="N7" s="9">
        <f t="shared" si="0"/>
        <v>37526</v>
      </c>
      <c r="O7" s="9">
        <f t="shared" si="0"/>
        <v>1470329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8451</v>
      </c>
      <c r="C8" s="11">
        <f t="shared" si="1"/>
        <v>7968</v>
      </c>
      <c r="D8" s="11">
        <f t="shared" si="1"/>
        <v>4847</v>
      </c>
      <c r="E8" s="11">
        <f t="shared" si="1"/>
        <v>1674</v>
      </c>
      <c r="F8" s="11">
        <f t="shared" si="1"/>
        <v>5463</v>
      </c>
      <c r="G8" s="11">
        <f t="shared" si="1"/>
        <v>9679</v>
      </c>
      <c r="H8" s="11">
        <f t="shared" si="1"/>
        <v>1130</v>
      </c>
      <c r="I8" s="11">
        <f t="shared" si="1"/>
        <v>9999</v>
      </c>
      <c r="J8" s="11">
        <f t="shared" si="1"/>
        <v>5398</v>
      </c>
      <c r="K8" s="11">
        <f t="shared" si="1"/>
        <v>4257</v>
      </c>
      <c r="L8" s="11">
        <f t="shared" si="1"/>
        <v>2764</v>
      </c>
      <c r="M8" s="11">
        <f t="shared" si="1"/>
        <v>3216</v>
      </c>
      <c r="N8" s="11">
        <f t="shared" si="1"/>
        <v>2245</v>
      </c>
      <c r="O8" s="11">
        <f t="shared" si="1"/>
        <v>67091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8451</v>
      </c>
      <c r="C9" s="11">
        <v>7968</v>
      </c>
      <c r="D9" s="11">
        <v>4847</v>
      </c>
      <c r="E9" s="11">
        <v>1674</v>
      </c>
      <c r="F9" s="11">
        <v>5463</v>
      </c>
      <c r="G9" s="11">
        <v>9679</v>
      </c>
      <c r="H9" s="11">
        <v>1130</v>
      </c>
      <c r="I9" s="11">
        <v>9999</v>
      </c>
      <c r="J9" s="11">
        <v>5398</v>
      </c>
      <c r="K9" s="11">
        <v>4257</v>
      </c>
      <c r="L9" s="11">
        <v>2763</v>
      </c>
      <c r="M9" s="11">
        <v>3216</v>
      </c>
      <c r="N9" s="11">
        <v>2235</v>
      </c>
      <c r="O9" s="11">
        <f>SUM(B9:N9)</f>
        <v>67080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10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200862</v>
      </c>
      <c r="C11" s="13">
        <v>129612</v>
      </c>
      <c r="D11" s="13">
        <v>128758</v>
      </c>
      <c r="E11" s="13">
        <v>36293</v>
      </c>
      <c r="F11" s="13">
        <v>108152</v>
      </c>
      <c r="G11" s="13">
        <v>165588</v>
      </c>
      <c r="H11" s="13">
        <v>21897</v>
      </c>
      <c r="I11" s="13">
        <v>129571</v>
      </c>
      <c r="J11" s="13">
        <v>97324</v>
      </c>
      <c r="K11" s="13">
        <v>168443</v>
      </c>
      <c r="L11" s="13">
        <v>126225</v>
      </c>
      <c r="M11" s="13">
        <v>55232</v>
      </c>
      <c r="N11" s="13">
        <v>35281</v>
      </c>
      <c r="O11" s="11">
        <f>SUM(B11:N11)</f>
        <v>1403238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19086</v>
      </c>
      <c r="C12" s="13">
        <v>15237</v>
      </c>
      <c r="D12" s="13">
        <v>12769</v>
      </c>
      <c r="E12" s="13">
        <v>4835</v>
      </c>
      <c r="F12" s="13">
        <v>12831</v>
      </c>
      <c r="G12" s="13">
        <v>21092</v>
      </c>
      <c r="H12" s="13">
        <v>3021</v>
      </c>
      <c r="I12" s="13">
        <v>15967</v>
      </c>
      <c r="J12" s="13">
        <v>10247</v>
      </c>
      <c r="K12" s="13">
        <v>14485</v>
      </c>
      <c r="L12" s="13">
        <v>9996</v>
      </c>
      <c r="M12" s="13">
        <v>3784</v>
      </c>
      <c r="N12" s="13">
        <v>1929</v>
      </c>
      <c r="O12" s="11">
        <f>SUM(B12:N12)</f>
        <v>145279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181776</v>
      </c>
      <c r="C13" s="15">
        <f t="shared" si="2"/>
        <v>114375</v>
      </c>
      <c r="D13" s="15">
        <f t="shared" si="2"/>
        <v>115989</v>
      </c>
      <c r="E13" s="15">
        <f t="shared" si="2"/>
        <v>31458</v>
      </c>
      <c r="F13" s="15">
        <f t="shared" si="2"/>
        <v>95321</v>
      </c>
      <c r="G13" s="15">
        <f t="shared" si="2"/>
        <v>144496</v>
      </c>
      <c r="H13" s="15">
        <f t="shared" si="2"/>
        <v>18876</v>
      </c>
      <c r="I13" s="15">
        <f t="shared" si="2"/>
        <v>113604</v>
      </c>
      <c r="J13" s="15">
        <f t="shared" si="2"/>
        <v>87077</v>
      </c>
      <c r="K13" s="15">
        <f t="shared" si="2"/>
        <v>153958</v>
      </c>
      <c r="L13" s="15">
        <f t="shared" si="2"/>
        <v>116229</v>
      </c>
      <c r="M13" s="15">
        <f t="shared" si="2"/>
        <v>51448</v>
      </c>
      <c r="N13" s="15">
        <f t="shared" si="2"/>
        <v>33352</v>
      </c>
      <c r="O13" s="11">
        <f>SUM(B13:N13)</f>
        <v>1257959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1.518631571415263</v>
      </c>
      <c r="C18" s="19">
        <v>1.657611786073209</v>
      </c>
      <c r="D18" s="19">
        <v>1.751277486886293</v>
      </c>
      <c r="E18" s="19">
        <v>1.083525112285968</v>
      </c>
      <c r="F18" s="19">
        <v>1.702454817072915</v>
      </c>
      <c r="G18" s="19">
        <v>1.883501070985453</v>
      </c>
      <c r="H18" s="19">
        <v>1.957549604308388</v>
      </c>
      <c r="I18" s="19">
        <v>1.511147174362869</v>
      </c>
      <c r="J18" s="19">
        <v>1.461543259809448</v>
      </c>
      <c r="K18" s="19">
        <v>1.494510916104726</v>
      </c>
      <c r="L18" s="19">
        <v>1.530024359962215</v>
      </c>
      <c r="M18" s="19">
        <v>1.566003959853989</v>
      </c>
      <c r="N18" s="19">
        <v>1.41638099978225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1044417.54</v>
      </c>
      <c r="C20" s="24">
        <f aca="true" t="shared" si="3" ref="C20:O20">SUM(C21:C31)</f>
        <v>755247.96</v>
      </c>
      <c r="D20" s="24">
        <f t="shared" si="3"/>
        <v>666665.0000000001</v>
      </c>
      <c r="E20" s="24">
        <f t="shared" si="3"/>
        <v>206965.9</v>
      </c>
      <c r="F20" s="24">
        <f t="shared" si="3"/>
        <v>655811.23</v>
      </c>
      <c r="G20" s="24">
        <f t="shared" si="3"/>
        <v>924591.0200000001</v>
      </c>
      <c r="H20" s="24">
        <f t="shared" si="3"/>
        <v>185557.02999999997</v>
      </c>
      <c r="I20" s="24">
        <f t="shared" si="3"/>
        <v>715858.4099999999</v>
      </c>
      <c r="J20" s="24">
        <f t="shared" si="3"/>
        <v>503933.64999999997</v>
      </c>
      <c r="K20" s="24">
        <f t="shared" si="3"/>
        <v>857871.6200000002</v>
      </c>
      <c r="L20" s="24">
        <f t="shared" si="3"/>
        <v>751086.0499999999</v>
      </c>
      <c r="M20" s="24">
        <f t="shared" si="3"/>
        <v>394938.32</v>
      </c>
      <c r="N20" s="24">
        <f t="shared" si="3"/>
        <v>202337.86</v>
      </c>
      <c r="O20" s="24">
        <f t="shared" si="3"/>
        <v>7865281.589999999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617891.98</v>
      </c>
      <c r="C21" s="28">
        <f aca="true" t="shared" si="4" ref="C21:N21">ROUND((C15+C16)*C7,2)</f>
        <v>419563.97</v>
      </c>
      <c r="D21" s="28">
        <f t="shared" si="4"/>
        <v>357326.57</v>
      </c>
      <c r="E21" s="28">
        <f t="shared" si="4"/>
        <v>173471.22</v>
      </c>
      <c r="F21" s="28">
        <f t="shared" si="4"/>
        <v>352195.14</v>
      </c>
      <c r="G21" s="28">
        <f t="shared" si="4"/>
        <v>447036.01</v>
      </c>
      <c r="H21" s="28">
        <f t="shared" si="4"/>
        <v>78858.26</v>
      </c>
      <c r="I21" s="28">
        <f t="shared" si="4"/>
        <v>422631.92</v>
      </c>
      <c r="J21" s="28">
        <f t="shared" si="4"/>
        <v>312860.4</v>
      </c>
      <c r="K21" s="28">
        <f t="shared" si="4"/>
        <v>497186.03</v>
      </c>
      <c r="L21" s="28">
        <f t="shared" si="4"/>
        <v>422825.94</v>
      </c>
      <c r="M21" s="28">
        <f t="shared" si="4"/>
        <v>221079.56</v>
      </c>
      <c r="N21" s="28">
        <f t="shared" si="4"/>
        <v>128215.08</v>
      </c>
      <c r="O21" s="28">
        <f aca="true" t="shared" si="5" ref="O21:O29">SUM(B21:N21)</f>
        <v>4451142.079999999</v>
      </c>
    </row>
    <row r="22" spans="1:23" ht="18.75" customHeight="1">
      <c r="A22" s="26" t="s">
        <v>33</v>
      </c>
      <c r="B22" s="28">
        <f>IF(B18&lt;&gt;0,ROUND((B18-1)*B21,2),0)</f>
        <v>320458.29</v>
      </c>
      <c r="C22" s="28">
        <f aca="true" t="shared" si="6" ref="C22:N22">IF(C18&lt;&gt;0,ROUND((C18-1)*C21,2),0)</f>
        <v>275910.21</v>
      </c>
      <c r="D22" s="28">
        <f t="shared" si="6"/>
        <v>268451.41</v>
      </c>
      <c r="E22" s="28">
        <f t="shared" si="6"/>
        <v>14489.2</v>
      </c>
      <c r="F22" s="28">
        <f t="shared" si="6"/>
        <v>247401.17</v>
      </c>
      <c r="G22" s="28">
        <f t="shared" si="6"/>
        <v>394956.79</v>
      </c>
      <c r="H22" s="28">
        <f t="shared" si="6"/>
        <v>75510.7</v>
      </c>
      <c r="I22" s="28">
        <f t="shared" si="6"/>
        <v>216027.11</v>
      </c>
      <c r="J22" s="28">
        <f t="shared" si="6"/>
        <v>144398.61</v>
      </c>
      <c r="K22" s="28">
        <f t="shared" si="6"/>
        <v>245863.92</v>
      </c>
      <c r="L22" s="28">
        <f t="shared" si="6"/>
        <v>224108.05</v>
      </c>
      <c r="M22" s="28">
        <f t="shared" si="6"/>
        <v>125131.91</v>
      </c>
      <c r="N22" s="28">
        <f t="shared" si="6"/>
        <v>53386.32</v>
      </c>
      <c r="O22" s="28">
        <f t="shared" si="5"/>
        <v>2606093.6899999995</v>
      </c>
      <c r="W22" s="51"/>
    </row>
    <row r="23" spans="1:15" ht="18.75" customHeight="1">
      <c r="A23" s="26" t="s">
        <v>34</v>
      </c>
      <c r="B23" s="28">
        <v>41419.43</v>
      </c>
      <c r="C23" s="28">
        <v>31081.23</v>
      </c>
      <c r="D23" s="28">
        <v>21392.27</v>
      </c>
      <c r="E23" s="28">
        <v>7740.91</v>
      </c>
      <c r="F23" s="28">
        <v>25861.46</v>
      </c>
      <c r="G23" s="28">
        <v>36474.79</v>
      </c>
      <c r="H23" s="28">
        <v>4964.01</v>
      </c>
      <c r="I23" s="28">
        <v>29801.82</v>
      </c>
      <c r="J23" s="28">
        <v>17473.85</v>
      </c>
      <c r="K23" s="28">
        <v>35591.58</v>
      </c>
      <c r="L23" s="28">
        <v>30345.1</v>
      </c>
      <c r="M23" s="28">
        <v>16847.55</v>
      </c>
      <c r="N23" s="28">
        <v>9863.2</v>
      </c>
      <c r="O23" s="28">
        <f t="shared" si="5"/>
        <v>308857.2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1334.26</v>
      </c>
      <c r="C26" s="28">
        <v>991.16</v>
      </c>
      <c r="D26" s="28">
        <v>882.24</v>
      </c>
      <c r="E26" s="28">
        <v>266.85</v>
      </c>
      <c r="F26" s="28">
        <v>852.29</v>
      </c>
      <c r="G26" s="28">
        <v>1195.39</v>
      </c>
      <c r="H26" s="28">
        <v>217.84</v>
      </c>
      <c r="I26" s="28">
        <v>912.2</v>
      </c>
      <c r="J26" s="28">
        <v>648.07</v>
      </c>
      <c r="K26" s="28">
        <v>1105.53</v>
      </c>
      <c r="L26" s="28">
        <v>961.21</v>
      </c>
      <c r="M26" s="28">
        <v>495.58</v>
      </c>
      <c r="N26" s="28">
        <v>261.43</v>
      </c>
      <c r="O26" s="28">
        <f t="shared" si="5"/>
        <v>10124.050000000001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58310.19</v>
      </c>
      <c r="C29" s="28">
        <v>23071.85</v>
      </c>
      <c r="D29" s="28">
        <v>15886.92</v>
      </c>
      <c r="E29" s="28">
        <v>8935.82</v>
      </c>
      <c r="F29" s="28">
        <v>26769.58</v>
      </c>
      <c r="G29" s="28">
        <v>41862.64</v>
      </c>
      <c r="H29" s="28">
        <v>23996.29</v>
      </c>
      <c r="I29" s="28">
        <v>41933.63</v>
      </c>
      <c r="J29" s="28">
        <v>25822.68</v>
      </c>
      <c r="K29" s="28">
        <v>41139.43</v>
      </c>
      <c r="L29" s="28">
        <v>40965.69</v>
      </c>
      <c r="M29" s="28">
        <v>28987.96</v>
      </c>
      <c r="N29" s="28">
        <v>8513.94</v>
      </c>
      <c r="O29" s="28">
        <f t="shared" si="5"/>
        <v>386196.62000000005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33955.42</v>
      </c>
      <c r="L30" s="28">
        <v>29004.58</v>
      </c>
      <c r="M30" s="28">
        <v>0</v>
      </c>
      <c r="N30" s="28">
        <v>0</v>
      </c>
      <c r="O30" s="28">
        <f>SUM(B30:N30)</f>
        <v>62960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-892184.4</v>
      </c>
      <c r="C32" s="28">
        <f aca="true" t="shared" si="7" ref="C32:O32">+C33+C35+C48+C49+C50+C55-C56</f>
        <v>-638059.2</v>
      </c>
      <c r="D32" s="28">
        <f t="shared" si="7"/>
        <v>-21326.8</v>
      </c>
      <c r="E32" s="28">
        <f t="shared" si="7"/>
        <v>-7365.6</v>
      </c>
      <c r="F32" s="28">
        <f t="shared" si="7"/>
        <v>-24037.2</v>
      </c>
      <c r="G32" s="28">
        <f t="shared" si="7"/>
        <v>-42587.6</v>
      </c>
      <c r="H32" s="28">
        <f t="shared" si="7"/>
        <v>-4972</v>
      </c>
      <c r="I32" s="28">
        <f t="shared" si="7"/>
        <v>-43995.6</v>
      </c>
      <c r="J32" s="28">
        <f t="shared" si="7"/>
        <v>-23751.2</v>
      </c>
      <c r="K32" s="28">
        <f t="shared" si="7"/>
        <v>-738730.8</v>
      </c>
      <c r="L32" s="28">
        <f t="shared" si="7"/>
        <v>-678157.2</v>
      </c>
      <c r="M32" s="28">
        <f t="shared" si="7"/>
        <v>-14150.4</v>
      </c>
      <c r="N32" s="28">
        <f t="shared" si="7"/>
        <v>-9834</v>
      </c>
      <c r="O32" s="28">
        <f t="shared" si="7"/>
        <v>-3139152</v>
      </c>
    </row>
    <row r="33" spans="1:15" ht="18.75" customHeight="1">
      <c r="A33" s="26" t="s">
        <v>38</v>
      </c>
      <c r="B33" s="29">
        <f>+B34</f>
        <v>-37184.4</v>
      </c>
      <c r="C33" s="29">
        <f>+C34</f>
        <v>-35059.2</v>
      </c>
      <c r="D33" s="29">
        <f aca="true" t="shared" si="8" ref="D33:O33">+D34</f>
        <v>-21326.8</v>
      </c>
      <c r="E33" s="29">
        <f t="shared" si="8"/>
        <v>-7365.6</v>
      </c>
      <c r="F33" s="29">
        <f t="shared" si="8"/>
        <v>-24037.2</v>
      </c>
      <c r="G33" s="29">
        <f t="shared" si="8"/>
        <v>-42587.6</v>
      </c>
      <c r="H33" s="29">
        <f t="shared" si="8"/>
        <v>-4972</v>
      </c>
      <c r="I33" s="29">
        <f t="shared" si="8"/>
        <v>-43995.6</v>
      </c>
      <c r="J33" s="29">
        <f t="shared" si="8"/>
        <v>-23751.2</v>
      </c>
      <c r="K33" s="29">
        <f t="shared" si="8"/>
        <v>-18730.8</v>
      </c>
      <c r="L33" s="29">
        <f t="shared" si="8"/>
        <v>-12157.2</v>
      </c>
      <c r="M33" s="29">
        <f t="shared" si="8"/>
        <v>-14150.4</v>
      </c>
      <c r="N33" s="29">
        <f t="shared" si="8"/>
        <v>-9834</v>
      </c>
      <c r="O33" s="29">
        <f t="shared" si="8"/>
        <v>-295152.00000000006</v>
      </c>
    </row>
    <row r="34" spans="1:26" ht="18.75" customHeight="1">
      <c r="A34" s="27" t="s">
        <v>39</v>
      </c>
      <c r="B34" s="16">
        <f>ROUND((-B9)*$G$3,2)</f>
        <v>-37184.4</v>
      </c>
      <c r="C34" s="16">
        <f aca="true" t="shared" si="9" ref="C34:N34">ROUND((-C9)*$G$3,2)</f>
        <v>-35059.2</v>
      </c>
      <c r="D34" s="16">
        <f t="shared" si="9"/>
        <v>-21326.8</v>
      </c>
      <c r="E34" s="16">
        <f t="shared" si="9"/>
        <v>-7365.6</v>
      </c>
      <c r="F34" s="16">
        <f t="shared" si="9"/>
        <v>-24037.2</v>
      </c>
      <c r="G34" s="16">
        <f t="shared" si="9"/>
        <v>-42587.6</v>
      </c>
      <c r="H34" s="16">
        <f t="shared" si="9"/>
        <v>-4972</v>
      </c>
      <c r="I34" s="16">
        <f t="shared" si="9"/>
        <v>-43995.6</v>
      </c>
      <c r="J34" s="16">
        <f t="shared" si="9"/>
        <v>-23751.2</v>
      </c>
      <c r="K34" s="16">
        <f t="shared" si="9"/>
        <v>-18730.8</v>
      </c>
      <c r="L34" s="16">
        <f t="shared" si="9"/>
        <v>-12157.2</v>
      </c>
      <c r="M34" s="16">
        <f t="shared" si="9"/>
        <v>-14150.4</v>
      </c>
      <c r="N34" s="16">
        <f t="shared" si="9"/>
        <v>-9834</v>
      </c>
      <c r="O34" s="30">
        <f aca="true" t="shared" si="10" ref="O34:O56">SUM(B34:N34)</f>
        <v>-295152.00000000006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-855000</v>
      </c>
      <c r="C35" s="29">
        <f aca="true" t="shared" si="11" ref="C35:O35">SUM(C36:C46)</f>
        <v>-603000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-2844000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-855000</v>
      </c>
      <c r="C42" s="31">
        <v>-603000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-2844000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152233.14</v>
      </c>
      <c r="C54" s="34">
        <f aca="true" t="shared" si="13" ref="C54:N54">+C20+C32</f>
        <v>117188.76000000001</v>
      </c>
      <c r="D54" s="34">
        <f t="shared" si="13"/>
        <v>645338.2000000001</v>
      </c>
      <c r="E54" s="34">
        <f t="shared" si="13"/>
        <v>199600.3</v>
      </c>
      <c r="F54" s="34">
        <f t="shared" si="13"/>
        <v>631774.03</v>
      </c>
      <c r="G54" s="34">
        <f t="shared" si="13"/>
        <v>882003.4200000002</v>
      </c>
      <c r="H54" s="34">
        <f t="shared" si="13"/>
        <v>180585.02999999997</v>
      </c>
      <c r="I54" s="34">
        <f t="shared" si="13"/>
        <v>671862.8099999999</v>
      </c>
      <c r="J54" s="34">
        <f t="shared" si="13"/>
        <v>480182.44999999995</v>
      </c>
      <c r="K54" s="34">
        <f t="shared" si="13"/>
        <v>119140.82000000018</v>
      </c>
      <c r="L54" s="34">
        <f t="shared" si="13"/>
        <v>72928.84999999998</v>
      </c>
      <c r="M54" s="34">
        <f t="shared" si="13"/>
        <v>380787.92</v>
      </c>
      <c r="N54" s="34">
        <f t="shared" si="13"/>
        <v>192503.86</v>
      </c>
      <c r="O54" s="34">
        <f>SUM(B54:N54)</f>
        <v>4726129.590000002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152233.13</v>
      </c>
      <c r="C60" s="42">
        <f t="shared" si="14"/>
        <v>117188.76</v>
      </c>
      <c r="D60" s="42">
        <f t="shared" si="14"/>
        <v>645338.2</v>
      </c>
      <c r="E60" s="42">
        <f t="shared" si="14"/>
        <v>199600.31</v>
      </c>
      <c r="F60" s="42">
        <f t="shared" si="14"/>
        <v>631774.03</v>
      </c>
      <c r="G60" s="42">
        <f t="shared" si="14"/>
        <v>882003.42</v>
      </c>
      <c r="H60" s="42">
        <f t="shared" si="14"/>
        <v>180585.03</v>
      </c>
      <c r="I60" s="42">
        <f t="shared" si="14"/>
        <v>671862.81</v>
      </c>
      <c r="J60" s="42">
        <f t="shared" si="14"/>
        <v>480182.44</v>
      </c>
      <c r="K60" s="42">
        <f t="shared" si="14"/>
        <v>119140.82</v>
      </c>
      <c r="L60" s="42">
        <f t="shared" si="14"/>
        <v>72928.85</v>
      </c>
      <c r="M60" s="42">
        <f t="shared" si="14"/>
        <v>380787.92</v>
      </c>
      <c r="N60" s="42">
        <f t="shared" si="14"/>
        <v>192503.87</v>
      </c>
      <c r="O60" s="34">
        <f t="shared" si="14"/>
        <v>4726129.590000001</v>
      </c>
      <c r="Q60"/>
    </row>
    <row r="61" spans="1:18" ht="18.75" customHeight="1">
      <c r="A61" s="26" t="s">
        <v>54</v>
      </c>
      <c r="B61" s="42">
        <v>134857.39</v>
      </c>
      <c r="C61" s="42">
        <v>89236.04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224093.43</v>
      </c>
      <c r="P61"/>
      <c r="Q61"/>
      <c r="R61" s="41"/>
    </row>
    <row r="62" spans="1:16" ht="18.75" customHeight="1">
      <c r="A62" s="26" t="s">
        <v>55</v>
      </c>
      <c r="B62" s="42">
        <v>17375.74</v>
      </c>
      <c r="C62" s="42">
        <v>27952.72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45328.46000000001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645338.2</v>
      </c>
      <c r="E63" s="43">
        <v>0</v>
      </c>
      <c r="F63" s="43">
        <v>0</v>
      </c>
      <c r="G63" s="43">
        <v>0</v>
      </c>
      <c r="H63" s="42">
        <v>180585.03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825923.23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199600.31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199600.31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631774.03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631774.03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882003.42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882003.42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671862.81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671862.81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480182.44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480182.44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119140.82</v>
      </c>
      <c r="L69" s="29">
        <v>72928.85</v>
      </c>
      <c r="M69" s="43">
        <v>0</v>
      </c>
      <c r="N69" s="43">
        <v>0</v>
      </c>
      <c r="O69" s="34">
        <f t="shared" si="15"/>
        <v>192069.67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380787.92</v>
      </c>
      <c r="N70" s="43">
        <v>0</v>
      </c>
      <c r="O70" s="34">
        <f t="shared" si="15"/>
        <v>380787.92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192503.87</v>
      </c>
      <c r="O71" s="46">
        <f t="shared" si="15"/>
        <v>192503.87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2024-01-08T19:58:31Z</dcterms:modified>
  <cp:category/>
  <cp:version/>
  <cp:contentType/>
  <cp:contentStatus/>
</cp:coreProperties>
</file>