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<sst xmlns="http://schemas.openxmlformats.org/spreadsheetml/2006/main" count="89" uniqueCount="86">
  <si>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</si>
  <si>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</si>
  <si>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</si>
  <si>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</si>
  <si>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</si>
  <si>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</si>
  <si>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</si>
  <si>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</si>
  <si>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</si>
  <si>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</si>
  <si>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</si>
  <si>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</si>
  <si>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</si>
  <si>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</si>
  <si>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</si>
  <si>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</si>
  <si>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</si>
  <si>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</si>
  <si>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</si>
  <si>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</si>
  <si>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</si>
  <si>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</si>
  <si>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</si>
  <si>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</si>
  <si>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</si>
  <si>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</si>
  <si>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</si>
  <si>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</si>
  <si>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</si>
  <si>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</si>
  <si>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</si>
  <si>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</si>
  <si>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</si>
  <si>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</si>
  <si>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</si>
  <si>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</si>
  <si>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</si>
  <si>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</si>
  <si>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</si>
  <si>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</si>
  <si>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</si>
  <si>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</si>
  <si>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</si>
  <si>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</si>
  <si>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</si>
  <si>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</si>
  <si>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</si>
  <si>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</si>
  <si>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</si>
  <si>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</si>
  <si>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</si>
  <si>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</si>
  <si>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</si>
  <si>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</si>
  <si>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</si>
  <si>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</si>
  <si>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</si>
  <si>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</si>
  <si>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</si>
  <si>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</si>
  <si>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</si>
  <si>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</si>
  <si>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</si>
  <si>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</si>
  <si>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</si>
  <si>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</si>
  <si>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</si>
  <si>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</si>
  <si>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</si>
  <si>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</si>
  <si>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</si>
  <si>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</si>
  <si>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</si>
  <si>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</si>
  <si>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</si>
  <si>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</si>
  <si>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</si>
  <si>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</si>
  <si>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</si>
  <si>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</si>
  <si>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</si>
  <si>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</si>
  <si>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</si>
  <si>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</si>
  <si>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29/12/23 - VENCIMENTO 08/01/24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</si>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</sst>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293793</v>
      </c>
      <c r="C7" s="9">
        <f t="shared" si="0"/>
        <v>193944</v>
      </c>
      <c r="D7" s="9">
        <f t="shared" si="0"/>
        <v>184140</v>
      </c>
      <c r="E7" s="9">
        <f t="shared" si="0"/>
        <v>51611</v>
      </c>
      <c r="F7" s="9">
        <f t="shared" si="0"/>
        <v>170871</v>
      </c>
      <c r="G7" s="9">
        <f t="shared" si="0"/>
        <v>262719</v>
      </c>
      <c r="H7" s="9">
        <f t="shared" si="0"/>
        <v>33691</v>
      </c>
      <c r="I7" s="9">
        <f t="shared" si="0"/>
        <v>208371</v>
      </c>
      <c r="J7" s="9">
        <f t="shared" si="0"/>
        <v>166341</v>
      </c>
      <c r="K7" s="9">
        <f t="shared" si="0"/>
        <v>263577</v>
      </c>
      <c r="L7" s="9">
        <f t="shared" si="0"/>
        <v>197484</v>
      </c>
      <c r="M7" s="9">
        <f t="shared" si="0"/>
        <v>95181</v>
      </c>
      <c r="N7" s="9">
        <f t="shared" si="0"/>
        <v>60242</v>
      </c>
      <c r="O7" s="9">
        <f t="shared" si="0"/>
        <v>2181965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10033</v>
      </c>
      <c r="C8" s="11">
        <f t="shared" si="1"/>
        <v>9280</v>
      </c>
      <c r="D8" s="11">
        <f t="shared" si="1"/>
        <v>5716</v>
      </c>
      <c r="E8" s="11">
        <f t="shared" si="1"/>
        <v>1967</v>
      </c>
      <c r="F8" s="11">
        <f t="shared" si="1"/>
        <v>6605</v>
      </c>
      <c r="G8" s="11">
        <f t="shared" si="1"/>
        <v>11918</v>
      </c>
      <c r="H8" s="11">
        <f t="shared" si="1"/>
        <v>1486</v>
      </c>
      <c r="I8" s="11">
        <f t="shared" si="1"/>
        <v>12434</v>
      </c>
      <c r="J8" s="11">
        <f t="shared" si="1"/>
        <v>7572</v>
      </c>
      <c r="K8" s="11">
        <f t="shared" si="1"/>
        <v>5334</v>
      </c>
      <c r="L8" s="11">
        <f t="shared" si="1"/>
        <v>3779</v>
      </c>
      <c r="M8" s="11">
        <f t="shared" si="1"/>
        <v>4685</v>
      </c>
      <c r="N8" s="11">
        <f t="shared" si="1"/>
        <v>3033</v>
      </c>
      <c r="O8" s="11">
        <f t="shared" si="1"/>
        <v>83842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10033</v>
      </c>
      <c r="C9" s="11">
        <v>9280</v>
      </c>
      <c r="D9" s="11">
        <v>5716</v>
      </c>
      <c r="E9" s="11">
        <v>1967</v>
      </c>
      <c r="F9" s="11">
        <v>6605</v>
      </c>
      <c r="G9" s="11">
        <v>11918</v>
      </c>
      <c r="H9" s="11">
        <v>1486</v>
      </c>
      <c r="I9" s="11">
        <v>12434</v>
      </c>
      <c r="J9" s="11">
        <v>7572</v>
      </c>
      <c r="K9" s="11">
        <v>5334</v>
      </c>
      <c r="L9" s="11">
        <v>3776</v>
      </c>
      <c r="M9" s="11">
        <v>4685</v>
      </c>
      <c r="N9" s="11">
        <v>3024</v>
      </c>
      <c r="O9" s="11">
        <f>SUM(B9:N9)</f>
        <v>83830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9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283760</v>
      </c>
      <c r="C11" s="13">
        <v>184664</v>
      </c>
      <c r="D11" s="13">
        <v>178424</v>
      </c>
      <c r="E11" s="13">
        <v>49644</v>
      </c>
      <c r="F11" s="13">
        <v>164266</v>
      </c>
      <c r="G11" s="13">
        <v>250801</v>
      </c>
      <c r="H11" s="13">
        <v>32205</v>
      </c>
      <c r="I11" s="13">
        <v>195937</v>
      </c>
      <c r="J11" s="13">
        <v>158769</v>
      </c>
      <c r="K11" s="13">
        <v>258243</v>
      </c>
      <c r="L11" s="13">
        <v>193705</v>
      </c>
      <c r="M11" s="13">
        <v>90496</v>
      </c>
      <c r="N11" s="13">
        <v>57209</v>
      </c>
      <c r="O11" s="11">
        <f>SUM(B11:N11)</f>
        <v>2098123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23945</v>
      </c>
      <c r="C12" s="13">
        <v>19218</v>
      </c>
      <c r="D12" s="13">
        <v>15738</v>
      </c>
      <c r="E12" s="13">
        <v>6236</v>
      </c>
      <c r="F12" s="13">
        <v>17490</v>
      </c>
      <c r="G12" s="13">
        <v>28405</v>
      </c>
      <c r="H12" s="13">
        <v>4000</v>
      </c>
      <c r="I12" s="13">
        <v>21786</v>
      </c>
      <c r="J12" s="13">
        <v>16100</v>
      </c>
      <c r="K12" s="13">
        <v>20275</v>
      </c>
      <c r="L12" s="13">
        <v>14986</v>
      </c>
      <c r="M12" s="13">
        <v>5448</v>
      </c>
      <c r="N12" s="13">
        <v>2840</v>
      </c>
      <c r="O12" s="11">
        <f>SUM(B12:N12)</f>
        <v>196467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259815</v>
      </c>
      <c r="C13" s="15">
        <f t="shared" si="2"/>
        <v>165446</v>
      </c>
      <c r="D13" s="15">
        <f t="shared" si="2"/>
        <v>162686</v>
      </c>
      <c r="E13" s="15">
        <f t="shared" si="2"/>
        <v>43408</v>
      </c>
      <c r="F13" s="15">
        <f t="shared" si="2"/>
        <v>146776</v>
      </c>
      <c r="G13" s="15">
        <f t="shared" si="2"/>
        <v>222396</v>
      </c>
      <c r="H13" s="15">
        <f t="shared" si="2"/>
        <v>28205</v>
      </c>
      <c r="I13" s="15">
        <f t="shared" si="2"/>
        <v>174151</v>
      </c>
      <c r="J13" s="15">
        <f t="shared" si="2"/>
        <v>142669</v>
      </c>
      <c r="K13" s="15">
        <f t="shared" si="2"/>
        <v>237968</v>
      </c>
      <c r="L13" s="15">
        <f t="shared" si="2"/>
        <v>178719</v>
      </c>
      <c r="M13" s="15">
        <f t="shared" si="2"/>
        <v>85048</v>
      </c>
      <c r="N13" s="15">
        <f t="shared" si="2"/>
        <v>54369</v>
      </c>
      <c r="O13" s="11">
        <f>SUM(B13:N13)</f>
        <v>1901656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1.512631347330155</v>
      </c>
      <c r="C18" s="19">
        <v>1.638926764605712</v>
      </c>
      <c r="D18" s="19">
        <v>1.764831400174339</v>
      </c>
      <c r="E18" s="19">
        <v>1.067234895039575</v>
      </c>
      <c r="F18" s="19">
        <v>1.715007320615349</v>
      </c>
      <c r="G18" s="19">
        <v>1.887458867757973</v>
      </c>
      <c r="H18" s="19">
        <v>2.024786297724845</v>
      </c>
      <c r="I18" s="19">
        <v>1.509117947816231</v>
      </c>
      <c r="J18" s="19">
        <v>1.646592667488005</v>
      </c>
      <c r="K18" s="19">
        <v>1.493195468932068</v>
      </c>
      <c r="L18" s="19">
        <v>1.551455434234282</v>
      </c>
      <c r="M18" s="19">
        <v>1.595009237805752</v>
      </c>
      <c r="N18" s="19">
        <v>1.428020408642091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1436562.74</v>
      </c>
      <c r="C20" s="24">
        <f aca="true" t="shared" si="3" ref="C20:O20">SUM(C21:C31)</f>
        <v>1039616.7200000001</v>
      </c>
      <c r="D20" s="24">
        <f t="shared" si="3"/>
        <v>918223.4</v>
      </c>
      <c r="E20" s="24">
        <f t="shared" si="3"/>
        <v>273699.5800000001</v>
      </c>
      <c r="F20" s="24">
        <f t="shared" si="3"/>
        <v>976387.4599999998</v>
      </c>
      <c r="G20" s="24">
        <f t="shared" si="3"/>
        <v>1368759.6800000002</v>
      </c>
      <c r="H20" s="24">
        <f t="shared" si="3"/>
        <v>267173.87</v>
      </c>
      <c r="I20" s="24">
        <f t="shared" si="3"/>
        <v>1043074.84</v>
      </c>
      <c r="J20" s="24">
        <f t="shared" si="3"/>
        <v>897162.91</v>
      </c>
      <c r="K20" s="24">
        <f t="shared" si="3"/>
        <v>1267473.5699999998</v>
      </c>
      <c r="L20" s="24">
        <f t="shared" si="3"/>
        <v>1127102.5700000003</v>
      </c>
      <c r="M20" s="24">
        <f t="shared" si="3"/>
        <v>630233.69</v>
      </c>
      <c r="N20" s="24">
        <f t="shared" si="3"/>
        <v>320004.5</v>
      </c>
      <c r="O20" s="24">
        <f t="shared" si="3"/>
        <v>11565475.53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867276.94</v>
      </c>
      <c r="C21" s="28">
        <f aca="true" t="shared" si="4" ref="C21:N21">ROUND((C15+C16)*C7,2)</f>
        <v>591451.62</v>
      </c>
      <c r="D21" s="28">
        <f t="shared" si="4"/>
        <v>492482.43</v>
      </c>
      <c r="E21" s="28">
        <f t="shared" si="4"/>
        <v>235810.66</v>
      </c>
      <c r="F21" s="28">
        <f t="shared" si="4"/>
        <v>529683.01</v>
      </c>
      <c r="G21" s="28">
        <f t="shared" si="4"/>
        <v>670091.08</v>
      </c>
      <c r="H21" s="28">
        <f t="shared" si="4"/>
        <v>115378.2</v>
      </c>
      <c r="I21" s="28">
        <f t="shared" si="4"/>
        <v>630968.23</v>
      </c>
      <c r="J21" s="28">
        <f t="shared" si="4"/>
        <v>506624.78</v>
      </c>
      <c r="K21" s="28">
        <f t="shared" si="4"/>
        <v>758811.83</v>
      </c>
      <c r="L21" s="28">
        <f t="shared" si="4"/>
        <v>647352.55</v>
      </c>
      <c r="M21" s="28">
        <f t="shared" si="4"/>
        <v>360022.13</v>
      </c>
      <c r="N21" s="28">
        <f t="shared" si="4"/>
        <v>205828.84</v>
      </c>
      <c r="O21" s="28">
        <f aca="true" t="shared" si="5" ref="O21:O29">SUM(B21:N21)</f>
        <v>6611782.3</v>
      </c>
    </row>
    <row r="22" spans="1:23" ht="18.75" customHeight="1">
      <c r="A22" s="26" t="s">
        <v>33</v>
      </c>
      <c r="B22" s="28">
        <f>IF(B18&lt;&gt;0,ROUND((B18-1)*B21,2),0)</f>
        <v>444593.35</v>
      </c>
      <c r="C22" s="28">
        <f aca="true" t="shared" si="6" ref="C22:N22">IF(C18&lt;&gt;0,ROUND((C18-1)*C21,2),0)</f>
        <v>377894.27</v>
      </c>
      <c r="D22" s="28">
        <f t="shared" si="6"/>
        <v>376666.03</v>
      </c>
      <c r="E22" s="28">
        <f t="shared" si="6"/>
        <v>15854.7</v>
      </c>
      <c r="F22" s="28">
        <f t="shared" si="6"/>
        <v>378727.23</v>
      </c>
      <c r="G22" s="28">
        <f t="shared" si="6"/>
        <v>594678.27</v>
      </c>
      <c r="H22" s="28">
        <f t="shared" si="6"/>
        <v>118238</v>
      </c>
      <c r="I22" s="28">
        <f t="shared" si="6"/>
        <v>321237.25</v>
      </c>
      <c r="J22" s="28">
        <f t="shared" si="6"/>
        <v>327579.87</v>
      </c>
      <c r="K22" s="28">
        <f t="shared" si="6"/>
        <v>374242.56</v>
      </c>
      <c r="L22" s="28">
        <f t="shared" si="6"/>
        <v>356986.08</v>
      </c>
      <c r="M22" s="28">
        <f t="shared" si="6"/>
        <v>214216.49</v>
      </c>
      <c r="N22" s="28">
        <f t="shared" si="6"/>
        <v>88098.94</v>
      </c>
      <c r="O22" s="28">
        <f t="shared" si="5"/>
        <v>3989013.0399999996</v>
      </c>
      <c r="W22" s="51"/>
    </row>
    <row r="23" spans="1:15" ht="18.75" customHeight="1">
      <c r="A23" s="26" t="s">
        <v>34</v>
      </c>
      <c r="B23" s="28">
        <v>60221.6</v>
      </c>
      <c r="C23" s="28">
        <v>41714.43</v>
      </c>
      <c r="D23" s="28">
        <v>29702.72</v>
      </c>
      <c r="E23" s="28">
        <v>10813.22</v>
      </c>
      <c r="F23" s="28">
        <v>37678.22</v>
      </c>
      <c r="G23" s="28">
        <v>57945.87</v>
      </c>
      <c r="H23" s="28">
        <v>7347.23</v>
      </c>
      <c r="I23" s="28">
        <v>43542.6</v>
      </c>
      <c r="J23" s="28">
        <v>33673.06</v>
      </c>
      <c r="K23" s="28">
        <v>55258.25</v>
      </c>
      <c r="L23" s="28">
        <v>48575.54</v>
      </c>
      <c r="M23" s="28">
        <v>24104.88</v>
      </c>
      <c r="N23" s="28">
        <v>15208.91</v>
      </c>
      <c r="O23" s="28">
        <f t="shared" si="5"/>
        <v>465786.52999999997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1157.27</v>
      </c>
      <c r="C26" s="28">
        <v>855.01</v>
      </c>
      <c r="D26" s="28">
        <v>759.71</v>
      </c>
      <c r="E26" s="28">
        <v>223.28</v>
      </c>
      <c r="F26" s="28">
        <v>797.83</v>
      </c>
      <c r="G26" s="28">
        <v>1116.42</v>
      </c>
      <c r="H26" s="28">
        <v>204.22</v>
      </c>
      <c r="I26" s="28">
        <v>841.4</v>
      </c>
      <c r="J26" s="28">
        <v>732.48</v>
      </c>
      <c r="K26" s="28">
        <v>1032.01</v>
      </c>
      <c r="L26" s="28">
        <v>912.2</v>
      </c>
      <c r="M26" s="28">
        <v>506.47</v>
      </c>
      <c r="N26" s="28">
        <v>255.98</v>
      </c>
      <c r="O26" s="28">
        <f t="shared" si="5"/>
        <v>9394.28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40965.69</v>
      </c>
      <c r="M29" s="28">
        <v>28987.96</v>
      </c>
      <c r="N29" s="28">
        <v>8513.94</v>
      </c>
      <c r="O29" s="28">
        <f t="shared" si="5"/>
        <v>386196.62000000005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33959.78</v>
      </c>
      <c r="L30" s="28">
        <v>29435.03</v>
      </c>
      <c r="M30" s="28">
        <v>0</v>
      </c>
      <c r="N30" s="28">
        <v>0</v>
      </c>
      <c r="O30" s="28">
        <f>SUM(B30:N30)</f>
        <v>63394.81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-1304145.2</v>
      </c>
      <c r="C32" s="28">
        <f aca="true" t="shared" si="7" ref="C32:O32">+C33+C35+C48+C49+C50+C55-C56</f>
        <v>-972332</v>
      </c>
      <c r="D32" s="28">
        <f t="shared" si="7"/>
        <v>-25150.4</v>
      </c>
      <c r="E32" s="28">
        <f t="shared" si="7"/>
        <v>-8654.8</v>
      </c>
      <c r="F32" s="28">
        <f t="shared" si="7"/>
        <v>-29062</v>
      </c>
      <c r="G32" s="28">
        <f t="shared" si="7"/>
        <v>-52439.2</v>
      </c>
      <c r="H32" s="28">
        <f t="shared" si="7"/>
        <v>-6538.4</v>
      </c>
      <c r="I32" s="28">
        <f t="shared" si="7"/>
        <v>-54709.6</v>
      </c>
      <c r="J32" s="28">
        <f t="shared" si="7"/>
        <v>-33316.8</v>
      </c>
      <c r="K32" s="28">
        <f t="shared" si="7"/>
        <v>-1112469.6</v>
      </c>
      <c r="L32" s="28">
        <f t="shared" si="7"/>
        <v>-1006614.4</v>
      </c>
      <c r="M32" s="28">
        <f t="shared" si="7"/>
        <v>-20614</v>
      </c>
      <c r="N32" s="28">
        <f t="shared" si="7"/>
        <v>-13305.6</v>
      </c>
      <c r="O32" s="28">
        <f t="shared" si="7"/>
        <v>-4639352</v>
      </c>
    </row>
    <row r="33" spans="1:15" ht="18.75" customHeight="1">
      <c r="A33" s="26" t="s">
        <v>38</v>
      </c>
      <c r="B33" s="29">
        <f>+B34</f>
        <v>-44145.2</v>
      </c>
      <c r="C33" s="29">
        <f>+C34</f>
        <v>-40832</v>
      </c>
      <c r="D33" s="29">
        <f aca="true" t="shared" si="8" ref="D33:O33">+D34</f>
        <v>-25150.4</v>
      </c>
      <c r="E33" s="29">
        <f t="shared" si="8"/>
        <v>-8654.8</v>
      </c>
      <c r="F33" s="29">
        <f t="shared" si="8"/>
        <v>-29062</v>
      </c>
      <c r="G33" s="29">
        <f t="shared" si="8"/>
        <v>-52439.2</v>
      </c>
      <c r="H33" s="29">
        <f t="shared" si="8"/>
        <v>-6538.4</v>
      </c>
      <c r="I33" s="29">
        <f t="shared" si="8"/>
        <v>-54709.6</v>
      </c>
      <c r="J33" s="29">
        <f t="shared" si="8"/>
        <v>-33316.8</v>
      </c>
      <c r="K33" s="29">
        <f t="shared" si="8"/>
        <v>-23469.6</v>
      </c>
      <c r="L33" s="29">
        <f t="shared" si="8"/>
        <v>-16614.4</v>
      </c>
      <c r="M33" s="29">
        <f t="shared" si="8"/>
        <v>-20614</v>
      </c>
      <c r="N33" s="29">
        <f t="shared" si="8"/>
        <v>-13305.6</v>
      </c>
      <c r="O33" s="29">
        <f t="shared" si="8"/>
        <v>-368852</v>
      </c>
    </row>
    <row r="34" spans="1:26" ht="18.75" customHeight="1">
      <c r="A34" s="27" t="s">
        <v>39</v>
      </c>
      <c r="B34" s="16">
        <f>ROUND((-B9)*$G$3,2)</f>
        <v>-44145.2</v>
      </c>
      <c r="C34" s="16">
        <f aca="true" t="shared" si="9" ref="C34:N34">ROUND((-C9)*$G$3,2)</f>
        <v>-40832</v>
      </c>
      <c r="D34" s="16">
        <f t="shared" si="9"/>
        <v>-25150.4</v>
      </c>
      <c r="E34" s="16">
        <f t="shared" si="9"/>
        <v>-8654.8</v>
      </c>
      <c r="F34" s="16">
        <f t="shared" si="9"/>
        <v>-29062</v>
      </c>
      <c r="G34" s="16">
        <f t="shared" si="9"/>
        <v>-52439.2</v>
      </c>
      <c r="H34" s="16">
        <f t="shared" si="9"/>
        <v>-6538.4</v>
      </c>
      <c r="I34" s="16">
        <f t="shared" si="9"/>
        <v>-54709.6</v>
      </c>
      <c r="J34" s="16">
        <f t="shared" si="9"/>
        <v>-33316.8</v>
      </c>
      <c r="K34" s="16">
        <f t="shared" si="9"/>
        <v>-23469.6</v>
      </c>
      <c r="L34" s="16">
        <f t="shared" si="9"/>
        <v>-16614.4</v>
      </c>
      <c r="M34" s="16">
        <f t="shared" si="9"/>
        <v>-20614</v>
      </c>
      <c r="N34" s="16">
        <f t="shared" si="9"/>
        <v>-13305.6</v>
      </c>
      <c r="O34" s="30">
        <f aca="true" t="shared" si="10" ref="O34:O56">SUM(B34:N34)</f>
        <v>-368852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-1260000</v>
      </c>
      <c r="C35" s="29">
        <f aca="true" t="shared" si="11" ref="C35:O35">SUM(C36:C46)</f>
        <v>-931500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-1089000</v>
      </c>
      <c r="L35" s="29">
        <f t="shared" si="11"/>
        <v>-990000</v>
      </c>
      <c r="M35" s="29">
        <f t="shared" si="11"/>
        <v>0</v>
      </c>
      <c r="N35" s="29">
        <f t="shared" si="11"/>
        <v>0</v>
      </c>
      <c r="O35" s="29">
        <f t="shared" si="11"/>
        <v>-4270500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-4270500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132417.54000000004</v>
      </c>
      <c r="C54" s="34">
        <f aca="true" t="shared" si="13" ref="C54:N54">+C20+C32</f>
        <v>67284.72000000009</v>
      </c>
      <c r="D54" s="34">
        <f t="shared" si="13"/>
        <v>893073</v>
      </c>
      <c r="E54" s="34">
        <f t="shared" si="13"/>
        <v>265044.7800000001</v>
      </c>
      <c r="F54" s="34">
        <f t="shared" si="13"/>
        <v>947325.4599999998</v>
      </c>
      <c r="G54" s="34">
        <f t="shared" si="13"/>
        <v>1316320.4800000002</v>
      </c>
      <c r="H54" s="34">
        <f t="shared" si="13"/>
        <v>260635.47</v>
      </c>
      <c r="I54" s="34">
        <f t="shared" si="13"/>
        <v>988365.24</v>
      </c>
      <c r="J54" s="34">
        <f t="shared" si="13"/>
        <v>863846.11</v>
      </c>
      <c r="K54" s="34">
        <f t="shared" si="13"/>
        <v>155003.96999999974</v>
      </c>
      <c r="L54" s="34">
        <f t="shared" si="13"/>
        <v>120488.17000000027</v>
      </c>
      <c r="M54" s="34">
        <f t="shared" si="13"/>
        <v>609619.69</v>
      </c>
      <c r="N54" s="34">
        <f t="shared" si="13"/>
        <v>306698.9</v>
      </c>
      <c r="O54" s="34">
        <f>SUM(B54:N54)</f>
        <v>6926123.530000001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132417.53</v>
      </c>
      <c r="C60" s="42">
        <f t="shared" si="14"/>
        <v>67284.72</v>
      </c>
      <c r="D60" s="42">
        <f t="shared" si="14"/>
        <v>893073</v>
      </c>
      <c r="E60" s="42">
        <f t="shared" si="14"/>
        <v>265044.78</v>
      </c>
      <c r="F60" s="42">
        <f t="shared" si="14"/>
        <v>947325.46</v>
      </c>
      <c r="G60" s="42">
        <f t="shared" si="14"/>
        <v>1316320.48</v>
      </c>
      <c r="H60" s="42">
        <f t="shared" si="14"/>
        <v>260635.47</v>
      </c>
      <c r="I60" s="42">
        <f t="shared" si="14"/>
        <v>988365.24</v>
      </c>
      <c r="J60" s="42">
        <f t="shared" si="14"/>
        <v>863846.11</v>
      </c>
      <c r="K60" s="42">
        <f t="shared" si="14"/>
        <v>155003.96</v>
      </c>
      <c r="L60" s="42">
        <f t="shared" si="14"/>
        <v>120488.17</v>
      </c>
      <c r="M60" s="42">
        <f t="shared" si="14"/>
        <v>609619.7</v>
      </c>
      <c r="N60" s="42">
        <f t="shared" si="14"/>
        <v>306698.91</v>
      </c>
      <c r="O60" s="34">
        <f t="shared" si="14"/>
        <v>6926123.53</v>
      </c>
      <c r="Q60"/>
    </row>
    <row r="61" spans="1:18" ht="18.75" customHeight="1">
      <c r="A61" s="26" t="s">
        <v>54</v>
      </c>
      <c r="B61" s="42">
        <v>118707.67</v>
      </c>
      <c r="C61" s="42">
        <v>54153.5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172861.16999999998</v>
      </c>
      <c r="P61"/>
      <c r="Q61"/>
      <c r="R61" s="41"/>
    </row>
    <row r="62" spans="1:16" ht="18.75" customHeight="1">
      <c r="A62" s="26" t="s">
        <v>55</v>
      </c>
      <c r="B62" s="42">
        <v>13709.86</v>
      </c>
      <c r="C62" s="42">
        <v>13131.22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26841.08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893073</v>
      </c>
      <c r="E63" s="43">
        <v>0</v>
      </c>
      <c r="F63" s="43">
        <v>0</v>
      </c>
      <c r="G63" s="43">
        <v>0</v>
      </c>
      <c r="H63" s="42">
        <v>260635.47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1153708.47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265044.78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265044.78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947325.46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947325.46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1316320.48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1316320.48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988365.24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988365.24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863846.11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863846.11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155003.96</v>
      </c>
      <c r="L69" s="29">
        <v>120488.17</v>
      </c>
      <c r="M69" s="43">
        <v>0</v>
      </c>
      <c r="N69" s="43">
        <v>0</v>
      </c>
      <c r="O69" s="34">
        <f t="shared" si="15"/>
        <v>275492.13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609619.7</v>
      </c>
      <c r="N70" s="43">
        <v>0</v>
      </c>
      <c r="O70" s="34">
        <f t="shared" si="15"/>
        <v>609619.7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306698.91</v>
      </c>
      <c r="O71" s="46">
        <f t="shared" si="15"/>
        <v>306698.91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2024-01-08T19:51:58Z</dcterms:modified>
  <cp:category/>
  <cp:version/>
  <cp:contentType/>
  <cp:contentStatus/>
</cp:coreProperties>
</file>