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<sst xmlns="http://schemas.openxmlformats.org/spreadsheetml/2006/main" count="89" uniqueCount="86">
  <si>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</si>
  <si>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</si>
  <si>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</si>
  <si>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</si>
  <si>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</si>
  <si>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</si>
  <si>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</si>
  <si>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</si>
  <si>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</si>
  <si>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</si>
  <si>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</si>
  <si>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</si>
  <si>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</si>
  <si>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</si>
  <si>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</si>
  <si>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</si>
  <si>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</si>
  <si>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</si>
  <si>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</si>
  <si>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</si>
  <si>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</si>
  <si>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</si>
  <si>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</si>
  <si>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</si>
  <si>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</si>
  <si>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</si>
  <si>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</si>
  <si>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</si>
  <si>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</si>
  <si>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</si>
  <si>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</si>
  <si>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</si>
  <si>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</si>
  <si>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</si>
  <si>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</si>
  <si>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</si>
  <si>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</si>
  <si>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</si>
  <si>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</si>
  <si>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</si>
  <si>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</si>
  <si>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</si>
  <si>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</si>
  <si>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</si>
  <si>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</si>
  <si>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</si>
  <si>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</si>
  <si>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</si>
  <si>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</si>
  <si>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</si>
  <si>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</si>
  <si>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</si>
  <si>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</si>
  <si>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</si>
  <si>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</si>
  <si>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</si>
  <si>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</si>
  <si>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</si>
  <si>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</si>
  <si>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</si>
  <si>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</si>
  <si>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</si>
  <si>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</si>
  <si>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</si>
  <si>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</si>
  <si>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</si>
  <si>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</si>
  <si>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</si>
  <si>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</si>
  <si>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</si>
  <si>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</si>
  <si>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</si>
  <si>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</si>
  <si>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</si>
  <si>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</si>
  <si>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</si>
  <si>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</si>
  <si>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</si>
  <si>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</si>
  <si>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</si>
  <si>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</si>
  <si>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</si>
  <si>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</si>
  <si>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</si>
  <si>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26/12/23 - VENCIMENTO 04/01/24</t>
  </si>
  <si>
    <t>5.0. Remuneração Veículos Elétricos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</si>
</sst>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77</xdr:row>
      <xdr:rowOff>0</xdr:rowOff>
    </xdr:from>
    <xdr:to>
      <xdr:col>2</xdr:col>
      <xdr:colOff>600075</xdr:colOff>
      <xdr:row>77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288000"/>
          <a:ext cx="6000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10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272060</v>
      </c>
      <c r="C7" s="9">
        <f t="shared" si="0"/>
        <v>181911</v>
      </c>
      <c r="D7" s="9">
        <f t="shared" si="0"/>
        <v>169491</v>
      </c>
      <c r="E7" s="9">
        <f t="shared" si="0"/>
        <v>49046</v>
      </c>
      <c r="F7" s="9">
        <f t="shared" si="0"/>
        <v>163491</v>
      </c>
      <c r="G7" s="9">
        <f t="shared" si="0"/>
        <v>253873</v>
      </c>
      <c r="H7" s="9">
        <f t="shared" si="0"/>
        <v>33450</v>
      </c>
      <c r="I7" s="9">
        <f t="shared" si="0"/>
        <v>201553</v>
      </c>
      <c r="J7" s="9">
        <f t="shared" si="0"/>
        <v>154637</v>
      </c>
      <c r="K7" s="9">
        <f t="shared" si="0"/>
        <v>243278</v>
      </c>
      <c r="L7" s="9">
        <f t="shared" si="0"/>
        <v>184989</v>
      </c>
      <c r="M7" s="9">
        <f t="shared" si="0"/>
        <v>93536</v>
      </c>
      <c r="N7" s="9">
        <f t="shared" si="0"/>
        <v>62518</v>
      </c>
      <c r="O7" s="9">
        <f t="shared" si="0"/>
        <v>2063833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83</v>
      </c>
      <c r="B8" s="11">
        <f aca="true" t="shared" si="1" ref="B8:O8">B9+B10</f>
        <v>9733</v>
      </c>
      <c r="C8" s="11">
        <f t="shared" si="1"/>
        <v>9148</v>
      </c>
      <c r="D8" s="11">
        <f t="shared" si="1"/>
        <v>5926</v>
      </c>
      <c r="E8" s="11">
        <f t="shared" si="1"/>
        <v>1946</v>
      </c>
      <c r="F8" s="11">
        <f t="shared" si="1"/>
        <v>6705</v>
      </c>
      <c r="G8" s="11">
        <f t="shared" si="1"/>
        <v>11737</v>
      </c>
      <c r="H8" s="11">
        <f t="shared" si="1"/>
        <v>1554</v>
      </c>
      <c r="I8" s="11">
        <f t="shared" si="1"/>
        <v>12317</v>
      </c>
      <c r="J8" s="11">
        <f t="shared" si="1"/>
        <v>7528</v>
      </c>
      <c r="K8" s="11">
        <f t="shared" si="1"/>
        <v>4754</v>
      </c>
      <c r="L8" s="11">
        <f t="shared" si="1"/>
        <v>3315</v>
      </c>
      <c r="M8" s="11">
        <f t="shared" si="1"/>
        <v>4825</v>
      </c>
      <c r="N8" s="11">
        <f t="shared" si="1"/>
        <v>3386</v>
      </c>
      <c r="O8" s="11">
        <f t="shared" si="1"/>
        <v>82874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9733</v>
      </c>
      <c r="C9" s="11">
        <v>9148</v>
      </c>
      <c r="D9" s="11">
        <v>5926</v>
      </c>
      <c r="E9" s="11">
        <v>1946</v>
      </c>
      <c r="F9" s="11">
        <v>6705</v>
      </c>
      <c r="G9" s="11">
        <v>11737</v>
      </c>
      <c r="H9" s="11">
        <v>1554</v>
      </c>
      <c r="I9" s="11">
        <v>12317</v>
      </c>
      <c r="J9" s="11">
        <v>7528</v>
      </c>
      <c r="K9" s="11">
        <v>4754</v>
      </c>
      <c r="L9" s="11">
        <v>3309</v>
      </c>
      <c r="M9" s="11">
        <v>4825</v>
      </c>
      <c r="N9" s="11">
        <v>3375</v>
      </c>
      <c r="O9" s="11">
        <f>SUM(B9:N9)</f>
        <v>82857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6</v>
      </c>
      <c r="M10" s="13">
        <v>0</v>
      </c>
      <c r="N10" s="13">
        <v>11</v>
      </c>
      <c r="O10" s="11">
        <f>SUM(B10:N10)</f>
        <v>17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72</v>
      </c>
      <c r="B11" s="13">
        <v>262327</v>
      </c>
      <c r="C11" s="13">
        <v>172763</v>
      </c>
      <c r="D11" s="13">
        <v>163565</v>
      </c>
      <c r="E11" s="13">
        <v>47100</v>
      </c>
      <c r="F11" s="13">
        <v>156786</v>
      </c>
      <c r="G11" s="13">
        <v>242136</v>
      </c>
      <c r="H11" s="13">
        <v>31896</v>
      </c>
      <c r="I11" s="13">
        <v>189236</v>
      </c>
      <c r="J11" s="13">
        <v>147109</v>
      </c>
      <c r="K11" s="13">
        <v>238524</v>
      </c>
      <c r="L11" s="13">
        <v>181674</v>
      </c>
      <c r="M11" s="13">
        <v>88711</v>
      </c>
      <c r="N11" s="13">
        <v>59132</v>
      </c>
      <c r="O11" s="11">
        <f>SUM(B11:N11)</f>
        <v>1980959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76</v>
      </c>
      <c r="B12" s="13">
        <v>20674</v>
      </c>
      <c r="C12" s="13">
        <v>17276</v>
      </c>
      <c r="D12" s="13">
        <v>13589</v>
      </c>
      <c r="E12" s="13">
        <v>5483</v>
      </c>
      <c r="F12" s="13">
        <v>15975</v>
      </c>
      <c r="G12" s="13">
        <v>25538</v>
      </c>
      <c r="H12" s="13">
        <v>3642</v>
      </c>
      <c r="I12" s="13">
        <v>20013</v>
      </c>
      <c r="J12" s="13">
        <v>13761</v>
      </c>
      <c r="K12" s="13">
        <v>17810</v>
      </c>
      <c r="L12" s="13">
        <v>13201</v>
      </c>
      <c r="M12" s="13">
        <v>4958</v>
      </c>
      <c r="N12" s="13">
        <v>2828</v>
      </c>
      <c r="O12" s="11">
        <f>SUM(B12:N12)</f>
        <v>174748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77</v>
      </c>
      <c r="B13" s="15">
        <f aca="true" t="shared" si="2" ref="B13:N13">B11-B12</f>
        <v>241653</v>
      </c>
      <c r="C13" s="15">
        <f t="shared" si="2"/>
        <v>155487</v>
      </c>
      <c r="D13" s="15">
        <f t="shared" si="2"/>
        <v>149976</v>
      </c>
      <c r="E13" s="15">
        <f t="shared" si="2"/>
        <v>41617</v>
      </c>
      <c r="F13" s="15">
        <f t="shared" si="2"/>
        <v>140811</v>
      </c>
      <c r="G13" s="15">
        <f t="shared" si="2"/>
        <v>216598</v>
      </c>
      <c r="H13" s="15">
        <f t="shared" si="2"/>
        <v>28254</v>
      </c>
      <c r="I13" s="15">
        <f t="shared" si="2"/>
        <v>169223</v>
      </c>
      <c r="J13" s="15">
        <f t="shared" si="2"/>
        <v>133348</v>
      </c>
      <c r="K13" s="15">
        <f t="shared" si="2"/>
        <v>220714</v>
      </c>
      <c r="L13" s="15">
        <f t="shared" si="2"/>
        <v>168473</v>
      </c>
      <c r="M13" s="15">
        <f t="shared" si="2"/>
        <v>83753</v>
      </c>
      <c r="N13" s="15">
        <f t="shared" si="2"/>
        <v>56304</v>
      </c>
      <c r="O13" s="11">
        <f>SUM(B13:N13)</f>
        <v>1806211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2.952</v>
      </c>
      <c r="C15" s="17">
        <v>3.0496</v>
      </c>
      <c r="D15" s="17">
        <v>2.6745</v>
      </c>
      <c r="E15" s="17">
        <v>4.569</v>
      </c>
      <c r="F15" s="17">
        <v>3.0999</v>
      </c>
      <c r="G15" s="17">
        <v>2.5506</v>
      </c>
      <c r="H15" s="17">
        <v>3.4246</v>
      </c>
      <c r="I15" s="17">
        <v>3.0281</v>
      </c>
      <c r="J15" s="17">
        <v>3.0457</v>
      </c>
      <c r="K15" s="17">
        <v>2.8789</v>
      </c>
      <c r="L15" s="17">
        <v>3.278</v>
      </c>
      <c r="M15" s="17">
        <v>3.7825</v>
      </c>
      <c r="N15" s="17">
        <v>3.4167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66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1.563887379707549</v>
      </c>
      <c r="C18" s="19">
        <v>1.651706875716477</v>
      </c>
      <c r="D18" s="19">
        <v>1.77975492392766</v>
      </c>
      <c r="E18" s="19">
        <v>1.162967696854119</v>
      </c>
      <c r="F18" s="19">
        <v>1.728091263301377</v>
      </c>
      <c r="G18" s="19">
        <v>1.918173004547597</v>
      </c>
      <c r="H18" s="19">
        <v>2.038302712685383</v>
      </c>
      <c r="I18" s="19">
        <v>1.52949849476507</v>
      </c>
      <c r="J18" s="19">
        <v>1.74251718171988</v>
      </c>
      <c r="K18" s="19">
        <v>1.528014266523487</v>
      </c>
      <c r="L18" s="19">
        <v>1.571673200475989</v>
      </c>
      <c r="M18" s="19">
        <v>1.599391760510182</v>
      </c>
      <c r="N18" s="19">
        <v>1.371977475379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67</v>
      </c>
      <c r="B20" s="24">
        <f>SUM(B21:B31)</f>
        <v>1380245.7799999998</v>
      </c>
      <c r="C20" s="24">
        <f aca="true" t="shared" si="3" ref="C20:O20">SUM(C21:C31)</f>
        <v>984765.99</v>
      </c>
      <c r="D20" s="24">
        <f t="shared" si="3"/>
        <v>853696.8500000001</v>
      </c>
      <c r="E20" s="24">
        <f t="shared" si="3"/>
        <v>282662.24000000005</v>
      </c>
      <c r="F20" s="24">
        <f t="shared" si="3"/>
        <v>942258.52</v>
      </c>
      <c r="G20" s="24">
        <f t="shared" si="3"/>
        <v>1346109.25</v>
      </c>
      <c r="H20" s="24">
        <f t="shared" si="3"/>
        <v>267264.8</v>
      </c>
      <c r="I20" s="24">
        <f t="shared" si="3"/>
        <v>1024355.8</v>
      </c>
      <c r="J20" s="24">
        <f t="shared" si="3"/>
        <v>886091.02</v>
      </c>
      <c r="K20" s="24">
        <f t="shared" si="3"/>
        <v>1200200.43</v>
      </c>
      <c r="L20" s="24">
        <f t="shared" si="3"/>
        <v>1072407.2</v>
      </c>
      <c r="M20" s="24">
        <f t="shared" si="3"/>
        <v>620754.2999999999</v>
      </c>
      <c r="N20" s="24">
        <f t="shared" si="3"/>
        <v>319418.73</v>
      </c>
      <c r="O20" s="24">
        <f t="shared" si="3"/>
        <v>11180230.910000002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>ROUND((B15+B16)*B7,2)</f>
        <v>803121.12</v>
      </c>
      <c r="C21" s="28">
        <f aca="true" t="shared" si="4" ref="C21:N21">ROUND((C15+C16)*C7,2)</f>
        <v>554755.79</v>
      </c>
      <c r="D21" s="28">
        <f t="shared" si="4"/>
        <v>453303.68</v>
      </c>
      <c r="E21" s="28">
        <f t="shared" si="4"/>
        <v>224091.17</v>
      </c>
      <c r="F21" s="28">
        <f t="shared" si="4"/>
        <v>506805.75</v>
      </c>
      <c r="G21" s="28">
        <f t="shared" si="4"/>
        <v>647528.47</v>
      </c>
      <c r="H21" s="28">
        <f t="shared" si="4"/>
        <v>114552.87</v>
      </c>
      <c r="I21" s="28">
        <f t="shared" si="4"/>
        <v>610322.64</v>
      </c>
      <c r="J21" s="28">
        <f t="shared" si="4"/>
        <v>470977.91</v>
      </c>
      <c r="K21" s="28">
        <f t="shared" si="4"/>
        <v>700373.03</v>
      </c>
      <c r="L21" s="28">
        <f t="shared" si="4"/>
        <v>606393.94</v>
      </c>
      <c r="M21" s="28">
        <f t="shared" si="4"/>
        <v>353799.92</v>
      </c>
      <c r="N21" s="28">
        <f t="shared" si="4"/>
        <v>213605.25</v>
      </c>
      <c r="O21" s="28">
        <f aca="true" t="shared" si="5" ref="O21:O29">SUM(B21:N21)</f>
        <v>6259631.539999999</v>
      </c>
    </row>
    <row r="22" spans="1:23" ht="18.75" customHeight="1">
      <c r="A22" s="26" t="s">
        <v>33</v>
      </c>
      <c r="B22" s="28">
        <f>IF(B18&lt;&gt;0,ROUND((B18-1)*B21,2),0)</f>
        <v>452869.86</v>
      </c>
      <c r="C22" s="28">
        <f aca="true" t="shared" si="6" ref="C22:N22">IF(C18&lt;&gt;0,ROUND((C18-1)*C21,2),0)</f>
        <v>361538.16</v>
      </c>
      <c r="D22" s="28">
        <f t="shared" si="6"/>
        <v>353465.78</v>
      </c>
      <c r="E22" s="28">
        <f t="shared" si="6"/>
        <v>36519.62</v>
      </c>
      <c r="F22" s="28">
        <f t="shared" si="6"/>
        <v>369000.84</v>
      </c>
      <c r="G22" s="28">
        <f t="shared" si="6"/>
        <v>594543.16</v>
      </c>
      <c r="H22" s="28">
        <f t="shared" si="6"/>
        <v>118940.56</v>
      </c>
      <c r="I22" s="28">
        <f t="shared" si="6"/>
        <v>323164.92</v>
      </c>
      <c r="J22" s="28">
        <f t="shared" si="6"/>
        <v>349709.19</v>
      </c>
      <c r="K22" s="28">
        <f t="shared" si="6"/>
        <v>369806.95</v>
      </c>
      <c r="L22" s="28">
        <f t="shared" si="6"/>
        <v>346659.16</v>
      </c>
      <c r="M22" s="28">
        <f t="shared" si="6"/>
        <v>212064.76</v>
      </c>
      <c r="N22" s="28">
        <f t="shared" si="6"/>
        <v>79456.34</v>
      </c>
      <c r="O22" s="28">
        <f t="shared" si="5"/>
        <v>3967739.3000000007</v>
      </c>
      <c r="W22" s="51"/>
    </row>
    <row r="23" spans="1:15" ht="18.75" customHeight="1">
      <c r="A23" s="26" t="s">
        <v>34</v>
      </c>
      <c r="B23" s="28">
        <v>59813.91</v>
      </c>
      <c r="C23" s="28">
        <v>39951.03</v>
      </c>
      <c r="D23" s="28">
        <v>27601.46</v>
      </c>
      <c r="E23" s="28">
        <v>10819.55</v>
      </c>
      <c r="F23" s="28">
        <v>36169.27</v>
      </c>
      <c r="G23" s="28">
        <v>57998.61</v>
      </c>
      <c r="H23" s="28">
        <v>7558.2</v>
      </c>
      <c r="I23" s="28">
        <v>43544.2</v>
      </c>
      <c r="J23" s="28">
        <v>36118.72</v>
      </c>
      <c r="K23" s="28">
        <v>51602.58</v>
      </c>
      <c r="L23" s="28">
        <v>46386.56</v>
      </c>
      <c r="M23" s="28">
        <v>23002.15</v>
      </c>
      <c r="N23" s="28">
        <v>15475.74</v>
      </c>
      <c r="O23" s="28">
        <f t="shared" si="5"/>
        <v>456041.98</v>
      </c>
    </row>
    <row r="24" spans="1:15" ht="18.75" customHeight="1">
      <c r="A24" s="26" t="s">
        <v>35</v>
      </c>
      <c r="B24" s="28">
        <v>3540.1</v>
      </c>
      <c r="C24" s="28">
        <v>3540.1</v>
      </c>
      <c r="D24" s="28">
        <v>1770.05</v>
      </c>
      <c r="E24" s="28">
        <v>1770.05</v>
      </c>
      <c r="F24" s="28">
        <v>1770.05</v>
      </c>
      <c r="G24" s="28">
        <v>1770.05</v>
      </c>
      <c r="H24" s="28">
        <v>1770.05</v>
      </c>
      <c r="I24" s="28">
        <v>3540.1</v>
      </c>
      <c r="J24" s="28">
        <v>1770.05</v>
      </c>
      <c r="K24" s="28">
        <v>1770.05</v>
      </c>
      <c r="L24" s="28">
        <v>1770.05</v>
      </c>
      <c r="M24" s="28">
        <v>1770.05</v>
      </c>
      <c r="N24" s="28">
        <v>1770.05</v>
      </c>
      <c r="O24" s="28">
        <f t="shared" si="5"/>
        <v>28320.799999999992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0</v>
      </c>
    </row>
    <row r="26" spans="1:26" ht="18.75" customHeight="1">
      <c r="A26" s="26" t="s">
        <v>68</v>
      </c>
      <c r="B26" s="28">
        <v>1127.31</v>
      </c>
      <c r="C26" s="28">
        <v>819.62</v>
      </c>
      <c r="D26" s="28">
        <v>713.42</v>
      </c>
      <c r="E26" s="28">
        <v>234.18</v>
      </c>
      <c r="F26" s="28">
        <v>781.49</v>
      </c>
      <c r="G26" s="28">
        <v>1110.97</v>
      </c>
      <c r="H26" s="28">
        <v>206.95</v>
      </c>
      <c r="I26" s="28">
        <v>838.68</v>
      </c>
      <c r="J26" s="28">
        <v>732.48</v>
      </c>
      <c r="K26" s="28">
        <v>988.44</v>
      </c>
      <c r="L26" s="28">
        <v>879.52</v>
      </c>
      <c r="M26" s="28">
        <v>503.75</v>
      </c>
      <c r="N26" s="28">
        <v>269.57</v>
      </c>
      <c r="O26" s="28">
        <f t="shared" si="5"/>
        <v>9206.380000000001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69</v>
      </c>
      <c r="B27" s="28">
        <v>997.88</v>
      </c>
      <c r="C27" s="28">
        <v>742.93</v>
      </c>
      <c r="D27" s="28">
        <v>651.62</v>
      </c>
      <c r="E27" s="28">
        <v>199.02</v>
      </c>
      <c r="F27" s="28">
        <v>655.72</v>
      </c>
      <c r="G27" s="28">
        <v>883.35</v>
      </c>
      <c r="H27" s="28">
        <v>163.58</v>
      </c>
      <c r="I27" s="28">
        <v>691.18</v>
      </c>
      <c r="J27" s="28">
        <v>651.62</v>
      </c>
      <c r="K27" s="28">
        <v>862.92</v>
      </c>
      <c r="L27" s="28">
        <v>753.83</v>
      </c>
      <c r="M27" s="28">
        <v>426.7</v>
      </c>
      <c r="N27" s="28">
        <v>223.57</v>
      </c>
      <c r="O27" s="28">
        <f t="shared" si="5"/>
        <v>7903.92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70</v>
      </c>
      <c r="B28" s="28">
        <v>465.41</v>
      </c>
      <c r="C28" s="28">
        <v>346.51</v>
      </c>
      <c r="D28" s="28">
        <v>303.92</v>
      </c>
      <c r="E28" s="28">
        <v>92.83</v>
      </c>
      <c r="F28" s="28">
        <v>305.82</v>
      </c>
      <c r="G28" s="28">
        <v>412</v>
      </c>
      <c r="H28" s="28">
        <v>76.3</v>
      </c>
      <c r="I28" s="28">
        <v>320.45</v>
      </c>
      <c r="J28" s="28">
        <v>308.37</v>
      </c>
      <c r="K28" s="28">
        <v>396.74</v>
      </c>
      <c r="L28" s="28">
        <v>351.6</v>
      </c>
      <c r="M28" s="28">
        <v>199.01</v>
      </c>
      <c r="N28" s="28">
        <v>104.27</v>
      </c>
      <c r="O28" s="28">
        <f t="shared" si="5"/>
        <v>3683.229999999999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71</v>
      </c>
      <c r="B29" s="28">
        <v>58310.19</v>
      </c>
      <c r="C29" s="28">
        <v>23071.85</v>
      </c>
      <c r="D29" s="28">
        <v>15886.92</v>
      </c>
      <c r="E29" s="28">
        <v>8935.82</v>
      </c>
      <c r="F29" s="28">
        <v>26769.58</v>
      </c>
      <c r="G29" s="28">
        <v>41862.64</v>
      </c>
      <c r="H29" s="28">
        <v>23996.29</v>
      </c>
      <c r="I29" s="28">
        <v>41933.63</v>
      </c>
      <c r="J29" s="28">
        <v>25822.68</v>
      </c>
      <c r="K29" s="28">
        <v>41139.43</v>
      </c>
      <c r="L29" s="28">
        <v>40261.96</v>
      </c>
      <c r="M29" s="28">
        <v>28987.96</v>
      </c>
      <c r="N29" s="28">
        <v>8513.94</v>
      </c>
      <c r="O29" s="28">
        <f t="shared" si="5"/>
        <v>385492.8900000001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26" t="s">
        <v>85</v>
      </c>
      <c r="B30" s="28">
        <v>0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33260.29</v>
      </c>
      <c r="L30" s="28">
        <v>28950.58</v>
      </c>
      <c r="M30" s="28">
        <v>0</v>
      </c>
      <c r="N30" s="28">
        <v>0</v>
      </c>
      <c r="O30" s="28">
        <f>SUM(B30:N30)</f>
        <v>62210.87</v>
      </c>
      <c r="P30"/>
      <c r="Q30"/>
      <c r="R30"/>
      <c r="S30"/>
      <c r="T30"/>
      <c r="U30"/>
      <c r="V30"/>
      <c r="W30"/>
      <c r="X30"/>
      <c r="Y30"/>
      <c r="Z30"/>
    </row>
    <row r="31" spans="1:16" ht="15" customHeight="1">
      <c r="A31" s="27"/>
      <c r="B31" s="16"/>
      <c r="C31" s="16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6"/>
      <c r="P31" s="52"/>
    </row>
    <row r="32" spans="1:15" ht="18.75" customHeight="1">
      <c r="A32" s="14" t="s">
        <v>37</v>
      </c>
      <c r="B32" s="28">
        <f>+B33+B35+B48+B49+B50+B55-B56</f>
        <v>6734174.8</v>
      </c>
      <c r="C32" s="28">
        <f aca="true" t="shared" si="7" ref="C32:O32">+C33+C35+C48+C49+C50+C55-C56</f>
        <v>4918748.8</v>
      </c>
      <c r="D32" s="28">
        <f t="shared" si="7"/>
        <v>-26074.4</v>
      </c>
      <c r="E32" s="28">
        <f t="shared" si="7"/>
        <v>-8562.4</v>
      </c>
      <c r="F32" s="28">
        <f t="shared" si="7"/>
        <v>-29502</v>
      </c>
      <c r="G32" s="28">
        <f t="shared" si="7"/>
        <v>-51642.8</v>
      </c>
      <c r="H32" s="28">
        <f t="shared" si="7"/>
        <v>-6837.6</v>
      </c>
      <c r="I32" s="28">
        <f t="shared" si="7"/>
        <v>-54194.8</v>
      </c>
      <c r="J32" s="28">
        <f t="shared" si="7"/>
        <v>-33123.2</v>
      </c>
      <c r="K32" s="28">
        <f t="shared" si="7"/>
        <v>5865082.4</v>
      </c>
      <c r="L32" s="28">
        <f t="shared" si="7"/>
        <v>5349440.4</v>
      </c>
      <c r="M32" s="28">
        <f t="shared" si="7"/>
        <v>-21230</v>
      </c>
      <c r="N32" s="28">
        <f t="shared" si="7"/>
        <v>-6286.82</v>
      </c>
      <c r="O32" s="28">
        <f t="shared" si="7"/>
        <v>22629992.38</v>
      </c>
    </row>
    <row r="33" spans="1:15" ht="18.75" customHeight="1">
      <c r="A33" s="26" t="s">
        <v>38</v>
      </c>
      <c r="B33" s="29">
        <f>+B34</f>
        <v>-42825.2</v>
      </c>
      <c r="C33" s="29">
        <f>+C34</f>
        <v>-40251.2</v>
      </c>
      <c r="D33" s="29">
        <f aca="true" t="shared" si="8" ref="D33:O33">+D34</f>
        <v>-26074.4</v>
      </c>
      <c r="E33" s="29">
        <f t="shared" si="8"/>
        <v>-8562.4</v>
      </c>
      <c r="F33" s="29">
        <f t="shared" si="8"/>
        <v>-29502</v>
      </c>
      <c r="G33" s="29">
        <f t="shared" si="8"/>
        <v>-51642.8</v>
      </c>
      <c r="H33" s="29">
        <f t="shared" si="8"/>
        <v>-6837.6</v>
      </c>
      <c r="I33" s="29">
        <f t="shared" si="8"/>
        <v>-54194.8</v>
      </c>
      <c r="J33" s="29">
        <f t="shared" si="8"/>
        <v>-33123.2</v>
      </c>
      <c r="K33" s="29">
        <f t="shared" si="8"/>
        <v>-20917.6</v>
      </c>
      <c r="L33" s="29">
        <f t="shared" si="8"/>
        <v>-14559.6</v>
      </c>
      <c r="M33" s="29">
        <f t="shared" si="8"/>
        <v>-21230</v>
      </c>
      <c r="N33" s="29">
        <f t="shared" si="8"/>
        <v>-14850</v>
      </c>
      <c r="O33" s="29">
        <f t="shared" si="8"/>
        <v>-364570.8</v>
      </c>
    </row>
    <row r="34" spans="1:26" ht="18.75" customHeight="1">
      <c r="A34" s="27" t="s">
        <v>39</v>
      </c>
      <c r="B34" s="16">
        <f>ROUND((-B9)*$G$3,2)</f>
        <v>-42825.2</v>
      </c>
      <c r="C34" s="16">
        <f aca="true" t="shared" si="9" ref="C34:N34">ROUND((-C9)*$G$3,2)</f>
        <v>-40251.2</v>
      </c>
      <c r="D34" s="16">
        <f t="shared" si="9"/>
        <v>-26074.4</v>
      </c>
      <c r="E34" s="16">
        <f t="shared" si="9"/>
        <v>-8562.4</v>
      </c>
      <c r="F34" s="16">
        <f t="shared" si="9"/>
        <v>-29502</v>
      </c>
      <c r="G34" s="16">
        <f t="shared" si="9"/>
        <v>-51642.8</v>
      </c>
      <c r="H34" s="16">
        <f t="shared" si="9"/>
        <v>-6837.6</v>
      </c>
      <c r="I34" s="16">
        <f t="shared" si="9"/>
        <v>-54194.8</v>
      </c>
      <c r="J34" s="16">
        <f t="shared" si="9"/>
        <v>-33123.2</v>
      </c>
      <c r="K34" s="16">
        <f t="shared" si="9"/>
        <v>-20917.6</v>
      </c>
      <c r="L34" s="16">
        <f t="shared" si="9"/>
        <v>-14559.6</v>
      </c>
      <c r="M34" s="16">
        <f t="shared" si="9"/>
        <v>-21230</v>
      </c>
      <c r="N34" s="16">
        <f t="shared" si="9"/>
        <v>-14850</v>
      </c>
      <c r="O34" s="30">
        <f aca="true" t="shared" si="10" ref="O34:O56">SUM(B34:N34)</f>
        <v>-364570.8</v>
      </c>
      <c r="P34"/>
      <c r="Q34"/>
      <c r="R34"/>
      <c r="S34"/>
      <c r="T34"/>
      <c r="U34"/>
      <c r="V34"/>
      <c r="W34"/>
      <c r="X34"/>
      <c r="Y34"/>
      <c r="Z34"/>
    </row>
    <row r="35" spans="1:15" ht="18.75" customHeight="1">
      <c r="A35" s="26" t="s">
        <v>40</v>
      </c>
      <c r="B35" s="29">
        <f>SUM(B36:B46)</f>
        <v>6777000</v>
      </c>
      <c r="C35" s="29">
        <f aca="true" t="shared" si="11" ref="C35:O35">SUM(C36:C46)</f>
        <v>4959000</v>
      </c>
      <c r="D35" s="29">
        <f t="shared" si="11"/>
        <v>0</v>
      </c>
      <c r="E35" s="29">
        <f t="shared" si="11"/>
        <v>0</v>
      </c>
      <c r="F35" s="29">
        <f t="shared" si="11"/>
        <v>0</v>
      </c>
      <c r="G35" s="29">
        <f t="shared" si="11"/>
        <v>0</v>
      </c>
      <c r="H35" s="29">
        <f t="shared" si="11"/>
        <v>0</v>
      </c>
      <c r="I35" s="29">
        <f t="shared" si="11"/>
        <v>0</v>
      </c>
      <c r="J35" s="29">
        <f t="shared" si="11"/>
        <v>0</v>
      </c>
      <c r="K35" s="29">
        <f t="shared" si="11"/>
        <v>5886000</v>
      </c>
      <c r="L35" s="29">
        <f t="shared" si="11"/>
        <v>5364000</v>
      </c>
      <c r="M35" s="29">
        <f t="shared" si="11"/>
        <v>0</v>
      </c>
      <c r="N35" s="29">
        <f t="shared" si="11"/>
        <v>8563.18</v>
      </c>
      <c r="O35" s="29">
        <f t="shared" si="11"/>
        <v>22994563.18</v>
      </c>
    </row>
    <row r="36" spans="1:26" ht="18.75" customHeight="1">
      <c r="A36" s="27" t="s">
        <v>41</v>
      </c>
      <c r="B36" s="31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f t="shared" si="10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42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43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44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2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27" t="s">
        <v>45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f t="shared" si="10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 t="s">
        <v>81</v>
      </c>
      <c r="B41" s="31">
        <v>6777000</v>
      </c>
      <c r="C41" s="31">
        <v>4959000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5886000</v>
      </c>
      <c r="L41" s="31">
        <v>5364000</v>
      </c>
      <c r="M41" s="31">
        <v>0</v>
      </c>
      <c r="N41" s="31">
        <v>0</v>
      </c>
      <c r="O41" s="31">
        <f t="shared" si="10"/>
        <v>22986000</v>
      </c>
      <c r="P41"/>
      <c r="Q41" s="57"/>
      <c r="R41" s="58"/>
      <c r="S41" s="58"/>
      <c r="T41" s="58"/>
      <c r="U41" s="58"/>
      <c r="V41" s="58"/>
      <c r="W41" s="58"/>
      <c r="X41" s="58"/>
      <c r="Y41" s="58"/>
      <c r="Z41" s="58"/>
    </row>
    <row r="42" spans="1:26" ht="18.75" customHeight="1">
      <c r="A42" s="12" t="s">
        <v>82</v>
      </c>
      <c r="B42" s="31">
        <v>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f t="shared" si="10"/>
        <v>0</v>
      </c>
      <c r="P42"/>
      <c r="Q42" s="58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46</v>
      </c>
      <c r="B43" s="31">
        <v>0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f t="shared" si="10"/>
        <v>0</v>
      </c>
      <c r="P43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47</v>
      </c>
      <c r="B44" s="31">
        <v>0</v>
      </c>
      <c r="C44" s="31">
        <v>0</v>
      </c>
      <c r="D44" s="31">
        <v>0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31">
        <f>SUM(B44:N44)</f>
        <v>0</v>
      </c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73</v>
      </c>
      <c r="B45" s="59">
        <v>0</v>
      </c>
      <c r="C45" s="59">
        <v>0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13718.9</v>
      </c>
      <c r="O45" s="31">
        <f t="shared" si="10"/>
        <v>13718.9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 t="s">
        <v>74</v>
      </c>
      <c r="B46" s="59">
        <v>0</v>
      </c>
      <c r="C46" s="59">
        <v>0</v>
      </c>
      <c r="D46" s="59">
        <v>0</v>
      </c>
      <c r="E46" s="59">
        <v>0</v>
      </c>
      <c r="F46" s="59">
        <v>0</v>
      </c>
      <c r="G46" s="59">
        <v>0</v>
      </c>
      <c r="H46" s="59">
        <v>0</v>
      </c>
      <c r="I46" s="59">
        <v>0</v>
      </c>
      <c r="J46" s="59">
        <v>0</v>
      </c>
      <c r="K46" s="59">
        <v>0</v>
      </c>
      <c r="L46" s="59">
        <v>0</v>
      </c>
      <c r="M46" s="59">
        <v>0</v>
      </c>
      <c r="N46" s="59">
        <v>-5155.72</v>
      </c>
      <c r="O46" s="31">
        <f t="shared" si="10"/>
        <v>-5155.72</v>
      </c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12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</row>
    <row r="48" spans="1:26" ht="18.75" customHeight="1">
      <c r="A48" s="26" t="s">
        <v>48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1">
        <f t="shared" si="10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26" t="s">
        <v>49</v>
      </c>
      <c r="B49" s="33">
        <v>0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1">
        <f>SUM(B49:N49)</f>
        <v>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26" t="s">
        <v>75</v>
      </c>
      <c r="B50" s="33">
        <f>B51+B52</f>
        <v>0</v>
      </c>
      <c r="C50" s="33">
        <f aca="true" t="shared" si="12" ref="C50:O50">C51+C52</f>
        <v>0</v>
      </c>
      <c r="D50" s="33">
        <f t="shared" si="12"/>
        <v>0</v>
      </c>
      <c r="E50" s="33">
        <f t="shared" si="12"/>
        <v>0</v>
      </c>
      <c r="F50" s="33">
        <f t="shared" si="12"/>
        <v>0</v>
      </c>
      <c r="G50" s="33">
        <f t="shared" si="12"/>
        <v>0</v>
      </c>
      <c r="H50" s="33">
        <f t="shared" si="12"/>
        <v>0</v>
      </c>
      <c r="I50" s="33">
        <f t="shared" si="12"/>
        <v>0</v>
      </c>
      <c r="J50" s="33">
        <f t="shared" si="12"/>
        <v>0</v>
      </c>
      <c r="K50" s="33">
        <f t="shared" si="12"/>
        <v>0</v>
      </c>
      <c r="L50" s="33">
        <f t="shared" si="12"/>
        <v>0</v>
      </c>
      <c r="M50" s="33">
        <f t="shared" si="12"/>
        <v>0</v>
      </c>
      <c r="N50" s="33">
        <f t="shared" si="12"/>
        <v>0</v>
      </c>
      <c r="O50" s="33">
        <f t="shared" si="12"/>
        <v>0</v>
      </c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</row>
    <row r="51" spans="1:26" ht="18.75" customHeight="1">
      <c r="A51" s="27" t="s">
        <v>78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1">
        <f t="shared" si="10"/>
        <v>0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27" t="s">
        <v>79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v>0</v>
      </c>
      <c r="M52" s="33">
        <v>0</v>
      </c>
      <c r="N52" s="33">
        <v>0</v>
      </c>
      <c r="O52" s="31">
        <f t="shared" si="10"/>
        <v>0</v>
      </c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</row>
    <row r="53" spans="1:26" ht="18.75" customHeight="1">
      <c r="A53" s="12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58"/>
      <c r="Q53" s="58"/>
      <c r="R53" s="58"/>
      <c r="S53" s="58"/>
      <c r="T53" s="58"/>
      <c r="U53" s="60"/>
      <c r="V53" s="61"/>
      <c r="W53" s="58"/>
      <c r="X53" s="58"/>
      <c r="Y53" s="58"/>
      <c r="Z53" s="58"/>
    </row>
    <row r="54" spans="1:26" ht="18.75" customHeight="1">
      <c r="A54" s="14" t="s">
        <v>50</v>
      </c>
      <c r="B54" s="34">
        <f>+B20+B32</f>
        <v>8114420.58</v>
      </c>
      <c r="C54" s="34">
        <f aca="true" t="shared" si="13" ref="C54:N54">+C20+C32</f>
        <v>5903514.79</v>
      </c>
      <c r="D54" s="34">
        <f t="shared" si="13"/>
        <v>827622.4500000001</v>
      </c>
      <c r="E54" s="34">
        <f t="shared" si="13"/>
        <v>274099.84</v>
      </c>
      <c r="F54" s="34">
        <f t="shared" si="13"/>
        <v>912756.52</v>
      </c>
      <c r="G54" s="34">
        <f t="shared" si="13"/>
        <v>1294466.45</v>
      </c>
      <c r="H54" s="34">
        <f t="shared" si="13"/>
        <v>260427.19999999998</v>
      </c>
      <c r="I54" s="34">
        <f t="shared" si="13"/>
        <v>970161</v>
      </c>
      <c r="J54" s="34">
        <f t="shared" si="13"/>
        <v>852967.8200000001</v>
      </c>
      <c r="K54" s="34">
        <f t="shared" si="13"/>
        <v>7065282.83</v>
      </c>
      <c r="L54" s="34">
        <f t="shared" si="13"/>
        <v>6421847.600000001</v>
      </c>
      <c r="M54" s="34">
        <f t="shared" si="13"/>
        <v>599524.2999999999</v>
      </c>
      <c r="N54" s="34">
        <f t="shared" si="13"/>
        <v>313131.91</v>
      </c>
      <c r="O54" s="34">
        <f>SUM(B54:N54)</f>
        <v>33810223.29</v>
      </c>
      <c r="P54"/>
      <c r="Q54" s="41"/>
      <c r="R54"/>
      <c r="S54"/>
      <c r="T54"/>
      <c r="U54" s="41"/>
      <c r="V54"/>
      <c r="W54"/>
      <c r="X54"/>
      <c r="Y54"/>
      <c r="Z54"/>
    </row>
    <row r="55" spans="1:21" ht="18.75" customHeight="1">
      <c r="A55" s="35" t="s">
        <v>51</v>
      </c>
      <c r="B55" s="31">
        <v>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16">
        <f t="shared" si="10"/>
        <v>0</v>
      </c>
      <c r="P55"/>
      <c r="Q55"/>
      <c r="R55"/>
      <c r="S55"/>
      <c r="U55" s="40"/>
    </row>
    <row r="56" spans="1:19" ht="18.75" customHeight="1">
      <c r="A56" s="35" t="s">
        <v>52</v>
      </c>
      <c r="B56" s="31">
        <v>0</v>
      </c>
      <c r="C56" s="31">
        <v>0</v>
      </c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31">
        <v>0</v>
      </c>
      <c r="N56" s="31">
        <v>0</v>
      </c>
      <c r="O56" s="16">
        <f t="shared" si="10"/>
        <v>0</v>
      </c>
      <c r="P56"/>
      <c r="Q56"/>
      <c r="R56"/>
      <c r="S56"/>
    </row>
    <row r="57" spans="1:19" ht="15.75">
      <c r="A57" s="36"/>
      <c r="B57" s="37"/>
      <c r="C57" s="37"/>
      <c r="D57" s="38"/>
      <c r="E57" s="38"/>
      <c r="F57" s="38"/>
      <c r="G57" s="38"/>
      <c r="H57" s="38"/>
      <c r="I57" s="37"/>
      <c r="J57" s="38"/>
      <c r="K57" s="38"/>
      <c r="L57" s="38"/>
      <c r="M57" s="38"/>
      <c r="N57" s="38"/>
      <c r="O57" s="39"/>
      <c r="P57" s="40"/>
      <c r="Q57"/>
      <c r="R57" s="41"/>
      <c r="S57"/>
    </row>
    <row r="58" spans="1:19" ht="12.75" customHeight="1">
      <c r="A58" s="62"/>
      <c r="B58" s="63"/>
      <c r="C58" s="63"/>
      <c r="D58" s="64"/>
      <c r="E58" s="64"/>
      <c r="F58" s="64"/>
      <c r="G58" s="64"/>
      <c r="H58" s="64"/>
      <c r="I58" s="63"/>
      <c r="J58" s="64"/>
      <c r="K58" s="64"/>
      <c r="L58" s="64"/>
      <c r="M58" s="64"/>
      <c r="N58" s="64"/>
      <c r="O58" s="65"/>
      <c r="P58" s="58"/>
      <c r="Q58" s="58"/>
      <c r="R58" s="60"/>
      <c r="S58" s="58"/>
    </row>
    <row r="59" spans="1:17" ht="15" customHeight="1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58"/>
      <c r="Q59" s="58"/>
    </row>
    <row r="60" spans="1:17" ht="18.75" customHeight="1">
      <c r="A60" s="14" t="s">
        <v>53</v>
      </c>
      <c r="B60" s="42">
        <f aca="true" t="shared" si="14" ref="B60:O60">SUM(B61:B71)</f>
        <v>8114420.58</v>
      </c>
      <c r="C60" s="42">
        <f t="shared" si="14"/>
        <v>5903514.79</v>
      </c>
      <c r="D60" s="42">
        <f t="shared" si="14"/>
        <v>827622.45</v>
      </c>
      <c r="E60" s="42">
        <f t="shared" si="14"/>
        <v>274099.85</v>
      </c>
      <c r="F60" s="42">
        <f t="shared" si="14"/>
        <v>912756.52</v>
      </c>
      <c r="G60" s="42">
        <f t="shared" si="14"/>
        <v>1294466.46</v>
      </c>
      <c r="H60" s="42">
        <f t="shared" si="14"/>
        <v>260427.2</v>
      </c>
      <c r="I60" s="42">
        <f t="shared" si="14"/>
        <v>970161</v>
      </c>
      <c r="J60" s="42">
        <f t="shared" si="14"/>
        <v>852967.82</v>
      </c>
      <c r="K60" s="42">
        <f t="shared" si="14"/>
        <v>7065282.84</v>
      </c>
      <c r="L60" s="42">
        <f t="shared" si="14"/>
        <v>6421847.61</v>
      </c>
      <c r="M60" s="42">
        <f t="shared" si="14"/>
        <v>599524.3</v>
      </c>
      <c r="N60" s="42">
        <f t="shared" si="14"/>
        <v>313131.91</v>
      </c>
      <c r="O60" s="34">
        <f t="shared" si="14"/>
        <v>33810223.33</v>
      </c>
      <c r="Q60"/>
    </row>
    <row r="61" spans="1:18" ht="18.75" customHeight="1">
      <c r="A61" s="26" t="s">
        <v>54</v>
      </c>
      <c r="B61" s="42">
        <v>6624040.16</v>
      </c>
      <c r="C61" s="42">
        <v>4157023.24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34">
        <f>SUM(B61:N61)</f>
        <v>10781063.4</v>
      </c>
      <c r="P61"/>
      <c r="Q61"/>
      <c r="R61" s="41"/>
    </row>
    <row r="62" spans="1:16" ht="18.75" customHeight="1">
      <c r="A62" s="26" t="s">
        <v>55</v>
      </c>
      <c r="B62" s="42">
        <v>1490380.42</v>
      </c>
      <c r="C62" s="42">
        <v>1746491.55</v>
      </c>
      <c r="D62" s="43">
        <v>0</v>
      </c>
      <c r="E62" s="43">
        <v>0</v>
      </c>
      <c r="F62" s="43">
        <v>0</v>
      </c>
      <c r="G62" s="43">
        <v>0</v>
      </c>
      <c r="H62" s="43">
        <v>0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34">
        <f aca="true" t="shared" si="15" ref="O62:O71">SUM(B62:N62)</f>
        <v>3236871.9699999997</v>
      </c>
      <c r="P62"/>
    </row>
    <row r="63" spans="1:17" ht="18.75" customHeight="1">
      <c r="A63" s="26" t="s">
        <v>56</v>
      </c>
      <c r="B63" s="43">
        <v>0</v>
      </c>
      <c r="C63" s="43">
        <v>0</v>
      </c>
      <c r="D63" s="29">
        <v>827622.45</v>
      </c>
      <c r="E63" s="43">
        <v>0</v>
      </c>
      <c r="F63" s="43">
        <v>0</v>
      </c>
      <c r="G63" s="43">
        <v>0</v>
      </c>
      <c r="H63" s="42">
        <v>260427.2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29">
        <f t="shared" si="15"/>
        <v>1088049.65</v>
      </c>
      <c r="P63" s="52"/>
      <c r="Q63"/>
    </row>
    <row r="64" spans="1:18" ht="18.75" customHeight="1">
      <c r="A64" s="26" t="s">
        <v>57</v>
      </c>
      <c r="B64" s="43">
        <v>0</v>
      </c>
      <c r="C64" s="43">
        <v>0</v>
      </c>
      <c r="D64" s="43">
        <v>0</v>
      </c>
      <c r="E64" s="29">
        <v>274099.85</v>
      </c>
      <c r="F64" s="43">
        <v>0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34">
        <f t="shared" si="15"/>
        <v>274099.85</v>
      </c>
      <c r="R64"/>
    </row>
    <row r="65" spans="1:19" ht="18.75" customHeight="1">
      <c r="A65" s="26" t="s">
        <v>58</v>
      </c>
      <c r="B65" s="43">
        <v>0</v>
      </c>
      <c r="C65" s="43">
        <v>0</v>
      </c>
      <c r="D65" s="43">
        <v>0</v>
      </c>
      <c r="E65" s="43">
        <v>0</v>
      </c>
      <c r="F65" s="29">
        <v>912756.52</v>
      </c>
      <c r="G65" s="43">
        <v>0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29">
        <f t="shared" si="15"/>
        <v>912756.52</v>
      </c>
      <c r="S65"/>
    </row>
    <row r="66" spans="1:20" ht="18.75" customHeight="1">
      <c r="A66" s="26" t="s">
        <v>59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2">
        <v>1294466.46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34">
        <f t="shared" si="15"/>
        <v>1294466.46</v>
      </c>
      <c r="T66"/>
    </row>
    <row r="67" spans="1:21" ht="18.75" customHeight="1">
      <c r="A67" s="26" t="s">
        <v>60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2">
        <v>970161</v>
      </c>
      <c r="J67" s="43">
        <v>0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970161</v>
      </c>
      <c r="U67"/>
    </row>
    <row r="68" spans="1:22" ht="18.75" customHeight="1">
      <c r="A68" s="26" t="s">
        <v>61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29">
        <v>852967.82</v>
      </c>
      <c r="K68" s="43">
        <v>0</v>
      </c>
      <c r="L68" s="43">
        <v>0</v>
      </c>
      <c r="M68" s="43">
        <v>0</v>
      </c>
      <c r="N68" s="43">
        <v>0</v>
      </c>
      <c r="O68" s="34">
        <f t="shared" si="15"/>
        <v>852967.82</v>
      </c>
      <c r="V68"/>
    </row>
    <row r="69" spans="1:23" ht="18.75" customHeight="1">
      <c r="A69" s="26" t="s">
        <v>62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29">
        <v>7065282.84</v>
      </c>
      <c r="L69" s="29">
        <v>6421847.61</v>
      </c>
      <c r="M69" s="43">
        <v>0</v>
      </c>
      <c r="N69" s="43">
        <v>0</v>
      </c>
      <c r="O69" s="34">
        <f t="shared" si="15"/>
        <v>13487130.45</v>
      </c>
      <c r="P69"/>
      <c r="W69"/>
    </row>
    <row r="70" spans="1:25" ht="18.75" customHeight="1">
      <c r="A70" s="26" t="s">
        <v>63</v>
      </c>
      <c r="B70" s="43">
        <v>0</v>
      </c>
      <c r="C70" s="43">
        <v>0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29">
        <v>599524.3</v>
      </c>
      <c r="N70" s="43">
        <v>0</v>
      </c>
      <c r="O70" s="34">
        <f t="shared" si="15"/>
        <v>599524.3</v>
      </c>
      <c r="R70"/>
      <c r="Y70"/>
    </row>
    <row r="71" spans="1:26" ht="18.75" customHeight="1">
      <c r="A71" s="36" t="s">
        <v>64</v>
      </c>
      <c r="B71" s="44">
        <v>0</v>
      </c>
      <c r="C71" s="44">
        <v>0</v>
      </c>
      <c r="D71" s="44">
        <v>0</v>
      </c>
      <c r="E71" s="44">
        <v>0</v>
      </c>
      <c r="F71" s="44">
        <v>0</v>
      </c>
      <c r="G71" s="44">
        <v>0</v>
      </c>
      <c r="H71" s="44">
        <v>0</v>
      </c>
      <c r="I71" s="44">
        <v>0</v>
      </c>
      <c r="J71" s="44">
        <v>0</v>
      </c>
      <c r="K71" s="44">
        <v>0</v>
      </c>
      <c r="L71" s="44">
        <v>0</v>
      </c>
      <c r="M71" s="44">
        <v>0</v>
      </c>
      <c r="N71" s="45">
        <v>313131.91</v>
      </c>
      <c r="O71" s="46">
        <f t="shared" si="15"/>
        <v>313131.91</v>
      </c>
      <c r="P71"/>
      <c r="S71"/>
      <c r="Z71"/>
    </row>
    <row r="72" spans="1:12" ht="21" customHeight="1">
      <c r="A72" s="47" t="s">
        <v>80</v>
      </c>
      <c r="B72" s="48"/>
      <c r="C72" s="48"/>
      <c r="D72"/>
      <c r="E72"/>
      <c r="F72"/>
      <c r="G72"/>
      <c r="H72" s="49"/>
      <c r="I72" s="49"/>
      <c r="J72"/>
      <c r="K72"/>
      <c r="L72"/>
    </row>
    <row r="73" spans="1:14" ht="15.75">
      <c r="A73" s="72"/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</row>
    <row r="74" spans="2:14" ht="13.5">
      <c r="B74" s="53"/>
      <c r="C74" s="53"/>
      <c r="D74" s="54"/>
      <c r="E74" s="54"/>
      <c r="F74" s="54"/>
      <c r="G74" s="54"/>
      <c r="H74" s="53"/>
      <c r="I74" s="53"/>
      <c r="K74" s="54"/>
      <c r="M74" s="53"/>
      <c r="N74" s="53"/>
    </row>
    <row r="75" spans="2:14" ht="13.5">
      <c r="B75" s="48"/>
      <c r="C75" s="48"/>
      <c r="D75"/>
      <c r="E75"/>
      <c r="F75"/>
      <c r="G75"/>
      <c r="H75"/>
      <c r="I75"/>
      <c r="J75"/>
      <c r="K75"/>
      <c r="L75"/>
      <c r="N75" s="53"/>
    </row>
    <row r="76" ht="13.5">
      <c r="N76" s="53"/>
    </row>
    <row r="77" ht="13.5">
      <c r="N77" s="53"/>
    </row>
    <row r="78" ht="14.25">
      <c r="N78" s="53"/>
    </row>
    <row r="79" ht="13.5">
      <c r="N79" s="53"/>
    </row>
    <row r="80" ht="13.5">
      <c r="N80" s="53"/>
    </row>
    <row r="81" ht="13.5">
      <c r="N81" s="53"/>
    </row>
    <row r="82" ht="13.5">
      <c r="N82" s="53"/>
    </row>
    <row r="83" ht="13.5">
      <c r="N83" s="53"/>
    </row>
    <row r="84" ht="13.5">
      <c r="N84" s="53"/>
    </row>
    <row r="85" ht="13.5">
      <c r="N85" s="53"/>
    </row>
    <row r="86" ht="13.5">
      <c r="N86" s="53"/>
    </row>
    <row r="87" ht="13.5">
      <c r="N87" s="53"/>
    </row>
    <row r="88" ht="13.5">
      <c r="N88" s="53"/>
    </row>
    <row r="89" ht="13.5">
      <c r="N89" s="53"/>
    </row>
    <row r="90" ht="13.5">
      <c r="N90" s="53"/>
    </row>
    <row r="91" ht="13.5">
      <c r="N91" s="53"/>
    </row>
    <row r="92" ht="13.5">
      <c r="N92" s="53"/>
    </row>
    <row r="93" ht="13.5">
      <c r="N93" s="53"/>
    </row>
    <row r="94" ht="13.5">
      <c r="N94" s="53"/>
    </row>
    <row r="95" ht="13.5">
      <c r="N95" s="53"/>
    </row>
    <row r="96" ht="13.5">
      <c r="N96" s="53"/>
    </row>
    <row r="97" spans="3:14" ht="13.5">
      <c r="C97" s="52"/>
      <c r="D97" s="52"/>
      <c r="E97" s="52"/>
      <c r="N97" s="53"/>
    </row>
    <row r="98" spans="3:14" ht="13.5">
      <c r="C98" s="52"/>
      <c r="E98" s="52"/>
      <c r="N98" s="53"/>
    </row>
    <row r="99" ht="13.5">
      <c r="N99" s="53"/>
    </row>
    <row r="100" ht="13.5">
      <c r="N100" s="53"/>
    </row>
    <row r="101" ht="13.5">
      <c r="N101" s="53"/>
    </row>
    <row r="102" ht="13.5">
      <c r="N102" s="53"/>
    </row>
    <row r="103" ht="13.5">
      <c r="N103" s="53"/>
    </row>
    <row r="104" ht="13.5">
      <c r="N104" s="53"/>
    </row>
    <row r="105" ht="13.5">
      <c r="N105" s="53"/>
    </row>
    <row r="106" ht="13.5">
      <c r="N106" s="53"/>
    </row>
    <row r="107" ht="13.5">
      <c r="N107" s="53"/>
    </row>
    <row r="108" ht="13.5">
      <c r="N108" s="53"/>
    </row>
    <row r="109" ht="13.5">
      <c r="N109" s="53"/>
    </row>
    <row r="110" ht="13.5">
      <c r="N110" s="53"/>
    </row>
  </sheetData>
  <sheetProtection/>
  <mergeCells count="6">
    <mergeCell ref="A1:O1"/>
    <mergeCell ref="A2:O2"/>
    <mergeCell ref="A4:A6"/>
    <mergeCell ref="B4:N4"/>
    <mergeCell ref="O4:O6"/>
    <mergeCell ref="A73:N73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2024-01-03T18:59:33Z</dcterms:modified>
  <cp:category/>
  <cp:version/>
  <cp:contentType/>
  <cp:contentStatus/>
</cp:coreProperties>
</file>