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<sst xmlns="http://schemas.openxmlformats.org/spreadsheetml/2006/main" count="89" uniqueCount="86">
  <si>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</si>
  <si>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</si>
  <si>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</si>
  <si>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</si>
  <si>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</si>
  <si>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</si>
  <si>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</si>
  <si>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</si>
  <si>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</si>
  <si>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</si>
  <si>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</si>
  <si>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</si>
  <si>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</si>
  <si>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</si>
  <si>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</si>
  <si>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</si>
  <si>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</si>
  <si>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</si>
  <si>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</si>
  <si>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</si>
  <si>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</si>
  <si>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</si>
  <si>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</si>
  <si>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</si>
  <si>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</si>
  <si>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</si>
  <si>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</si>
  <si>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</si>
  <si>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</si>
  <si>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</si>
  <si>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</si>
  <si>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</si>
  <si>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</si>
  <si>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</si>
  <si>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</si>
  <si>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</si>
  <si>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</si>
  <si>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</si>
  <si>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</si>
  <si>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</si>
  <si>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</si>
  <si>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</si>
  <si>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</si>
  <si>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</si>
  <si>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</si>
  <si>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</si>
  <si>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</si>
  <si>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</si>
  <si>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</si>
  <si>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</si>
  <si>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</si>
  <si>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</si>
  <si>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</si>
  <si>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</si>
  <si>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</si>
  <si>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</si>
  <si>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</si>
  <si>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</si>
  <si>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</si>
  <si>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</si>
  <si>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</si>
  <si>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</si>
  <si>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</si>
  <si>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</si>
  <si>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</si>
  <si>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</si>
  <si>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</si>
  <si>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</si>
  <si>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</si>
  <si>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</si>
  <si>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</si>
  <si>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</si>
  <si>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</si>
  <si>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</si>
  <si>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</si>
  <si>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</si>
  <si>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</si>
  <si>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</si>
  <si>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</si>
  <si>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</si>
  <si>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</si>
  <si>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</si>
  <si>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</si>
  <si>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</si>
  <si>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22/12/23 - VENCIMENTO 03/01/24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</si>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</sst>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364013</v>
      </c>
      <c r="C7" s="9">
        <f t="shared" si="0"/>
        <v>243436</v>
      </c>
      <c r="D7" s="9">
        <f t="shared" si="0"/>
        <v>220463</v>
      </c>
      <c r="E7" s="9">
        <f t="shared" si="0"/>
        <v>46868</v>
      </c>
      <c r="F7" s="9">
        <f t="shared" si="0"/>
        <v>222570</v>
      </c>
      <c r="G7" s="9">
        <f t="shared" si="0"/>
        <v>338838</v>
      </c>
      <c r="H7" s="9">
        <f t="shared" si="0"/>
        <v>43222</v>
      </c>
      <c r="I7" s="9">
        <f t="shared" si="0"/>
        <v>265117</v>
      </c>
      <c r="J7" s="9">
        <f t="shared" si="0"/>
        <v>201538</v>
      </c>
      <c r="K7" s="9">
        <f t="shared" si="0"/>
        <v>318294</v>
      </c>
      <c r="L7" s="9">
        <f t="shared" si="0"/>
        <v>242964</v>
      </c>
      <c r="M7" s="9">
        <f t="shared" si="0"/>
        <v>121045</v>
      </c>
      <c r="N7" s="9">
        <f t="shared" si="0"/>
        <v>80126</v>
      </c>
      <c r="O7" s="9">
        <f t="shared" si="0"/>
        <v>2708494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14069</v>
      </c>
      <c r="C8" s="11">
        <f t="shared" si="1"/>
        <v>13053</v>
      </c>
      <c r="D8" s="11">
        <f t="shared" si="1"/>
        <v>8664</v>
      </c>
      <c r="E8" s="11">
        <f t="shared" si="1"/>
        <v>2038</v>
      </c>
      <c r="F8" s="11">
        <f t="shared" si="1"/>
        <v>9942</v>
      </c>
      <c r="G8" s="11">
        <f t="shared" si="1"/>
        <v>17384</v>
      </c>
      <c r="H8" s="11">
        <f t="shared" si="1"/>
        <v>2118</v>
      </c>
      <c r="I8" s="11">
        <f t="shared" si="1"/>
        <v>18104</v>
      </c>
      <c r="J8" s="11">
        <f t="shared" si="1"/>
        <v>10250</v>
      </c>
      <c r="K8" s="11">
        <f t="shared" si="1"/>
        <v>7431</v>
      </c>
      <c r="L8" s="11">
        <f t="shared" si="1"/>
        <v>5264</v>
      </c>
      <c r="M8" s="11">
        <f t="shared" si="1"/>
        <v>6652</v>
      </c>
      <c r="N8" s="11">
        <f t="shared" si="1"/>
        <v>4472</v>
      </c>
      <c r="O8" s="11">
        <f t="shared" si="1"/>
        <v>119441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14069</v>
      </c>
      <c r="C9" s="11">
        <v>13053</v>
      </c>
      <c r="D9" s="11">
        <v>8664</v>
      </c>
      <c r="E9" s="11">
        <v>2038</v>
      </c>
      <c r="F9" s="11">
        <v>9942</v>
      </c>
      <c r="G9" s="11">
        <v>17384</v>
      </c>
      <c r="H9" s="11">
        <v>2118</v>
      </c>
      <c r="I9" s="11">
        <v>18104</v>
      </c>
      <c r="J9" s="11">
        <v>10250</v>
      </c>
      <c r="K9" s="11">
        <v>7430</v>
      </c>
      <c r="L9" s="11">
        <v>5257</v>
      </c>
      <c r="M9" s="11">
        <v>6652</v>
      </c>
      <c r="N9" s="11">
        <v>4459</v>
      </c>
      <c r="O9" s="11">
        <f>SUM(B9:N9)</f>
        <v>119420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7</v>
      </c>
      <c r="M10" s="13">
        <v>0</v>
      </c>
      <c r="N10" s="13">
        <v>13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349944</v>
      </c>
      <c r="C11" s="13">
        <v>230383</v>
      </c>
      <c r="D11" s="13">
        <v>211799</v>
      </c>
      <c r="E11" s="13">
        <v>44830</v>
      </c>
      <c r="F11" s="13">
        <v>212628</v>
      </c>
      <c r="G11" s="13">
        <v>321454</v>
      </c>
      <c r="H11" s="13">
        <v>41104</v>
      </c>
      <c r="I11" s="13">
        <v>247013</v>
      </c>
      <c r="J11" s="13">
        <v>191288</v>
      </c>
      <c r="K11" s="13">
        <v>310863</v>
      </c>
      <c r="L11" s="13">
        <v>237700</v>
      </c>
      <c r="M11" s="13">
        <v>114393</v>
      </c>
      <c r="N11" s="13">
        <v>75654</v>
      </c>
      <c r="O11" s="11">
        <f>SUM(B11:N11)</f>
        <v>2589053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27080</v>
      </c>
      <c r="C12" s="13">
        <v>22654</v>
      </c>
      <c r="D12" s="13">
        <v>17082</v>
      </c>
      <c r="E12" s="13">
        <v>5161</v>
      </c>
      <c r="F12" s="13">
        <v>21004</v>
      </c>
      <c r="G12" s="13">
        <v>33941</v>
      </c>
      <c r="H12" s="13">
        <v>4716</v>
      </c>
      <c r="I12" s="13">
        <v>25275</v>
      </c>
      <c r="J12" s="13">
        <v>17806</v>
      </c>
      <c r="K12" s="13">
        <v>22471</v>
      </c>
      <c r="L12" s="13">
        <v>16720</v>
      </c>
      <c r="M12" s="13">
        <v>6462</v>
      </c>
      <c r="N12" s="13">
        <v>3610</v>
      </c>
      <c r="O12" s="11">
        <f>SUM(B12:N12)</f>
        <v>223982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322864</v>
      </c>
      <c r="C13" s="15">
        <f t="shared" si="2"/>
        <v>207729</v>
      </c>
      <c r="D13" s="15">
        <f t="shared" si="2"/>
        <v>194717</v>
      </c>
      <c r="E13" s="15">
        <f t="shared" si="2"/>
        <v>39669</v>
      </c>
      <c r="F13" s="15">
        <f t="shared" si="2"/>
        <v>191624</v>
      </c>
      <c r="G13" s="15">
        <f t="shared" si="2"/>
        <v>287513</v>
      </c>
      <c r="H13" s="15">
        <f t="shared" si="2"/>
        <v>36388</v>
      </c>
      <c r="I13" s="15">
        <f t="shared" si="2"/>
        <v>221738</v>
      </c>
      <c r="J13" s="15">
        <f t="shared" si="2"/>
        <v>173482</v>
      </c>
      <c r="K13" s="15">
        <f t="shared" si="2"/>
        <v>288392</v>
      </c>
      <c r="L13" s="15">
        <f t="shared" si="2"/>
        <v>220980</v>
      </c>
      <c r="M13" s="15">
        <f t="shared" si="2"/>
        <v>107931</v>
      </c>
      <c r="N13" s="15">
        <f t="shared" si="2"/>
        <v>72044</v>
      </c>
      <c r="O13" s="11">
        <f>SUM(B13:N13)</f>
        <v>2365071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1.244315210733534</v>
      </c>
      <c r="C18" s="19">
        <v>1.320727864783745</v>
      </c>
      <c r="D18" s="19">
        <v>1.453422606656978</v>
      </c>
      <c r="E18" s="19">
        <v>1.206017971972611</v>
      </c>
      <c r="F18" s="19">
        <v>1.361729969896436</v>
      </c>
      <c r="G18" s="19">
        <v>1.520929282507874</v>
      </c>
      <c r="H18" s="19">
        <v>1.690881824283808</v>
      </c>
      <c r="I18" s="19">
        <v>1.228763384165141</v>
      </c>
      <c r="J18" s="19">
        <v>1.412002751658927</v>
      </c>
      <c r="K18" s="19">
        <v>1.220101346269764</v>
      </c>
      <c r="L18" s="19">
        <v>1.270624803932902</v>
      </c>
      <c r="M18" s="19">
        <v>1.281230847680358</v>
      </c>
      <c r="N18" s="19">
        <v>1.115788653464244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1466467.1199999996</v>
      </c>
      <c r="C20" s="24">
        <f aca="true" t="shared" si="3" ref="C20:O20">SUM(C21:C31)</f>
        <v>1050879.73</v>
      </c>
      <c r="D20" s="24">
        <f t="shared" si="3"/>
        <v>906018.4500000002</v>
      </c>
      <c r="E20" s="24">
        <f t="shared" si="3"/>
        <v>280762.74000000005</v>
      </c>
      <c r="F20" s="24">
        <f t="shared" si="3"/>
        <v>1009861.9299999998</v>
      </c>
      <c r="G20" s="24">
        <f t="shared" si="3"/>
        <v>1422901.0000000002</v>
      </c>
      <c r="H20" s="24">
        <f t="shared" si="3"/>
        <v>284104.33999999997</v>
      </c>
      <c r="I20" s="24">
        <f t="shared" si="3"/>
        <v>1079001.47</v>
      </c>
      <c r="J20" s="24">
        <f t="shared" si="3"/>
        <v>933173.6700000002</v>
      </c>
      <c r="K20" s="24">
        <f t="shared" si="3"/>
        <v>1250664.45</v>
      </c>
      <c r="L20" s="24">
        <f t="shared" si="3"/>
        <v>1135606.26</v>
      </c>
      <c r="M20" s="24">
        <f t="shared" si="3"/>
        <v>642885.36</v>
      </c>
      <c r="N20" s="24">
        <f t="shared" si="3"/>
        <v>331593.81</v>
      </c>
      <c r="O20" s="24">
        <f t="shared" si="3"/>
        <v>11793920.330000002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1074566.38</v>
      </c>
      <c r="C21" s="28">
        <f aca="true" t="shared" si="4" ref="C21:N21">ROUND((C15+C16)*C7,2)</f>
        <v>742382.43</v>
      </c>
      <c r="D21" s="28">
        <f t="shared" si="4"/>
        <v>589628.29</v>
      </c>
      <c r="E21" s="28">
        <f t="shared" si="4"/>
        <v>214139.89</v>
      </c>
      <c r="F21" s="28">
        <f t="shared" si="4"/>
        <v>689944.74</v>
      </c>
      <c r="G21" s="28">
        <f t="shared" si="4"/>
        <v>864240.2</v>
      </c>
      <c r="H21" s="28">
        <f t="shared" si="4"/>
        <v>148018.06</v>
      </c>
      <c r="I21" s="28">
        <f t="shared" si="4"/>
        <v>802800.79</v>
      </c>
      <c r="J21" s="28">
        <f t="shared" si="4"/>
        <v>613824.29</v>
      </c>
      <c r="K21" s="28">
        <f t="shared" si="4"/>
        <v>916336.6</v>
      </c>
      <c r="L21" s="28">
        <f t="shared" si="4"/>
        <v>796435.99</v>
      </c>
      <c r="M21" s="28">
        <f t="shared" si="4"/>
        <v>457852.71</v>
      </c>
      <c r="N21" s="28">
        <f t="shared" si="4"/>
        <v>273766.5</v>
      </c>
      <c r="O21" s="28">
        <f aca="true" t="shared" si="5" ref="O21:O29">SUM(B21:N21)</f>
        <v>8183936.87</v>
      </c>
    </row>
    <row r="22" spans="1:23" ht="18.75" customHeight="1">
      <c r="A22" s="26" t="s">
        <v>33</v>
      </c>
      <c r="B22" s="28">
        <f>IF(B18&lt;&gt;0,ROUND((B18-1)*B21,2),0)</f>
        <v>262532.91</v>
      </c>
      <c r="C22" s="28">
        <f aca="true" t="shared" si="6" ref="C22:N22">IF(C18&lt;&gt;0,ROUND((C18-1)*C21,2),0)</f>
        <v>238102.73</v>
      </c>
      <c r="D22" s="28">
        <f t="shared" si="6"/>
        <v>267350.8</v>
      </c>
      <c r="E22" s="28">
        <f t="shared" si="6"/>
        <v>44116.67</v>
      </c>
      <c r="F22" s="28">
        <f t="shared" si="6"/>
        <v>249573.69</v>
      </c>
      <c r="G22" s="28">
        <f t="shared" si="6"/>
        <v>450208.03</v>
      </c>
      <c r="H22" s="28">
        <f t="shared" si="6"/>
        <v>102262.99</v>
      </c>
      <c r="I22" s="28">
        <f t="shared" si="6"/>
        <v>183651.43</v>
      </c>
      <c r="J22" s="28">
        <f t="shared" si="6"/>
        <v>252897.3</v>
      </c>
      <c r="K22" s="28">
        <f t="shared" si="6"/>
        <v>201686.92</v>
      </c>
      <c r="L22" s="28">
        <f t="shared" si="6"/>
        <v>215535.33</v>
      </c>
      <c r="M22" s="28">
        <f t="shared" si="6"/>
        <v>128762.31</v>
      </c>
      <c r="N22" s="28">
        <f t="shared" si="6"/>
        <v>31699.05</v>
      </c>
      <c r="O22" s="28">
        <f t="shared" si="5"/>
        <v>2628380.16</v>
      </c>
      <c r="W22" s="51"/>
    </row>
    <row r="23" spans="1:15" ht="18.75" customHeight="1">
      <c r="A23" s="26" t="s">
        <v>34</v>
      </c>
      <c r="B23" s="28">
        <v>64910.6</v>
      </c>
      <c r="C23" s="28">
        <v>41859.95</v>
      </c>
      <c r="D23" s="28">
        <v>29705.26</v>
      </c>
      <c r="E23" s="28">
        <v>11287.9</v>
      </c>
      <c r="F23" s="28">
        <v>40044.5</v>
      </c>
      <c r="G23" s="28">
        <v>62402.86</v>
      </c>
      <c r="H23" s="28">
        <v>7604.68</v>
      </c>
      <c r="I23" s="28">
        <v>45222.49</v>
      </c>
      <c r="J23" s="28">
        <v>37164.16</v>
      </c>
      <c r="K23" s="28">
        <v>54653.18</v>
      </c>
      <c r="L23" s="28">
        <v>50537.34</v>
      </c>
      <c r="M23" s="28">
        <v>24388.32</v>
      </c>
      <c r="N23" s="28">
        <v>15252.27</v>
      </c>
      <c r="O23" s="28">
        <f t="shared" si="5"/>
        <v>485033.51000000007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1143.65</v>
      </c>
      <c r="C26" s="28">
        <v>833.23</v>
      </c>
      <c r="D26" s="28">
        <v>721.59</v>
      </c>
      <c r="E26" s="28">
        <v>220.56</v>
      </c>
      <c r="F26" s="28">
        <v>797.83</v>
      </c>
      <c r="G26" s="28">
        <v>1121.87</v>
      </c>
      <c r="H26" s="28">
        <v>212.39</v>
      </c>
      <c r="I26" s="28">
        <v>841.4</v>
      </c>
      <c r="J26" s="28">
        <v>735.2</v>
      </c>
      <c r="K26" s="28">
        <v>982.99</v>
      </c>
      <c r="L26" s="28">
        <v>890.41</v>
      </c>
      <c r="M26" s="28">
        <v>498.3</v>
      </c>
      <c r="N26" s="28">
        <v>264.16</v>
      </c>
      <c r="O26" s="28">
        <f t="shared" si="5"/>
        <v>9263.579999999998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32835.62</v>
      </c>
      <c r="L30" s="28">
        <v>29069.75</v>
      </c>
      <c r="M30" s="28">
        <v>0</v>
      </c>
      <c r="N30" s="28">
        <v>0</v>
      </c>
      <c r="O30" s="28">
        <f>SUM(B30:N30)</f>
        <v>61905.37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-75301.6</v>
      </c>
      <c r="C32" s="28">
        <f aca="true" t="shared" si="7" ref="C32:O32">+C33+C35+C48+C49+C50+C55-C56</f>
        <v>-60733.2</v>
      </c>
      <c r="D32" s="28">
        <f t="shared" si="7"/>
        <v>-84691.79000000001</v>
      </c>
      <c r="E32" s="28">
        <f t="shared" si="7"/>
        <v>-28767.2</v>
      </c>
      <c r="F32" s="28">
        <f t="shared" si="7"/>
        <v>-53644.8</v>
      </c>
      <c r="G32" s="28">
        <f t="shared" si="7"/>
        <v>-136285.6</v>
      </c>
      <c r="H32" s="28">
        <f t="shared" si="7"/>
        <v>-45629.229999999996</v>
      </c>
      <c r="I32" s="28">
        <f t="shared" si="7"/>
        <v>-99457.6</v>
      </c>
      <c r="J32" s="28">
        <f t="shared" si="7"/>
        <v>-45100</v>
      </c>
      <c r="K32" s="28">
        <f t="shared" si="7"/>
        <v>-52492</v>
      </c>
      <c r="L32" s="28">
        <f t="shared" si="7"/>
        <v>-42930.8</v>
      </c>
      <c r="M32" s="28">
        <f t="shared" si="7"/>
        <v>-69066.8</v>
      </c>
      <c r="N32" s="28">
        <f t="shared" si="7"/>
        <v>-21401.6</v>
      </c>
      <c r="O32" s="28">
        <f t="shared" si="7"/>
        <v>-815502.22</v>
      </c>
    </row>
    <row r="33" spans="1:15" ht="18.75" customHeight="1">
      <c r="A33" s="26" t="s">
        <v>38</v>
      </c>
      <c r="B33" s="29">
        <f>+B34</f>
        <v>-61903.6</v>
      </c>
      <c r="C33" s="29">
        <f>+C34</f>
        <v>-57433.2</v>
      </c>
      <c r="D33" s="29">
        <f aca="true" t="shared" si="8" ref="D33:O33">+D34</f>
        <v>-38121.6</v>
      </c>
      <c r="E33" s="29">
        <f t="shared" si="8"/>
        <v>-8967.2</v>
      </c>
      <c r="F33" s="29">
        <f t="shared" si="8"/>
        <v>-43744.8</v>
      </c>
      <c r="G33" s="29">
        <f t="shared" si="8"/>
        <v>-76489.6</v>
      </c>
      <c r="H33" s="29">
        <f t="shared" si="8"/>
        <v>-9319.2</v>
      </c>
      <c r="I33" s="29">
        <f t="shared" si="8"/>
        <v>-79657.6</v>
      </c>
      <c r="J33" s="29">
        <f t="shared" si="8"/>
        <v>-45100</v>
      </c>
      <c r="K33" s="29">
        <f t="shared" si="8"/>
        <v>-32692</v>
      </c>
      <c r="L33" s="29">
        <f t="shared" si="8"/>
        <v>-23130.8</v>
      </c>
      <c r="M33" s="29">
        <f t="shared" si="8"/>
        <v>-29268.8</v>
      </c>
      <c r="N33" s="29">
        <f t="shared" si="8"/>
        <v>-19619.6</v>
      </c>
      <c r="O33" s="29">
        <f t="shared" si="8"/>
        <v>-525448</v>
      </c>
    </row>
    <row r="34" spans="1:26" ht="18.75" customHeight="1">
      <c r="A34" s="27" t="s">
        <v>39</v>
      </c>
      <c r="B34" s="16">
        <f>ROUND((-B9)*$G$3,2)</f>
        <v>-61903.6</v>
      </c>
      <c r="C34" s="16">
        <f aca="true" t="shared" si="9" ref="C34:N34">ROUND((-C9)*$G$3,2)</f>
        <v>-57433.2</v>
      </c>
      <c r="D34" s="16">
        <f t="shared" si="9"/>
        <v>-38121.6</v>
      </c>
      <c r="E34" s="16">
        <f t="shared" si="9"/>
        <v>-8967.2</v>
      </c>
      <c r="F34" s="16">
        <f t="shared" si="9"/>
        <v>-43744.8</v>
      </c>
      <c r="G34" s="16">
        <f t="shared" si="9"/>
        <v>-76489.6</v>
      </c>
      <c r="H34" s="16">
        <f t="shared" si="9"/>
        <v>-9319.2</v>
      </c>
      <c r="I34" s="16">
        <f t="shared" si="9"/>
        <v>-79657.6</v>
      </c>
      <c r="J34" s="16">
        <f t="shared" si="9"/>
        <v>-45100</v>
      </c>
      <c r="K34" s="16">
        <f t="shared" si="9"/>
        <v>-32692</v>
      </c>
      <c r="L34" s="16">
        <f t="shared" si="9"/>
        <v>-23130.8</v>
      </c>
      <c r="M34" s="16">
        <f t="shared" si="9"/>
        <v>-29268.8</v>
      </c>
      <c r="N34" s="16">
        <f t="shared" si="9"/>
        <v>-19619.6</v>
      </c>
      <c r="O34" s="30">
        <f aca="true" t="shared" si="10" ref="O34:O56">SUM(B34:N34)</f>
        <v>-525448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-13398</v>
      </c>
      <c r="C35" s="29">
        <f aca="true" t="shared" si="11" ref="C35:O35">SUM(C36:C46)</f>
        <v>-3300</v>
      </c>
      <c r="D35" s="29">
        <f t="shared" si="11"/>
        <v>-46570.19</v>
      </c>
      <c r="E35" s="29">
        <f t="shared" si="11"/>
        <v>-19800</v>
      </c>
      <c r="F35" s="29">
        <f t="shared" si="11"/>
        <v>-9900</v>
      </c>
      <c r="G35" s="29">
        <f t="shared" si="11"/>
        <v>-59796</v>
      </c>
      <c r="H35" s="29">
        <f t="shared" si="11"/>
        <v>-36310.03</v>
      </c>
      <c r="I35" s="29">
        <f t="shared" si="11"/>
        <v>-19800</v>
      </c>
      <c r="J35" s="29">
        <f t="shared" si="11"/>
        <v>0</v>
      </c>
      <c r="K35" s="29">
        <f t="shared" si="11"/>
        <v>-19800</v>
      </c>
      <c r="L35" s="29">
        <f t="shared" si="11"/>
        <v>-19800</v>
      </c>
      <c r="M35" s="29">
        <f t="shared" si="11"/>
        <v>-39798</v>
      </c>
      <c r="N35" s="29">
        <f t="shared" si="11"/>
        <v>-1782</v>
      </c>
      <c r="O35" s="29">
        <f t="shared" si="11"/>
        <v>-290054.22</v>
      </c>
    </row>
    <row r="36" spans="1:26" ht="18.75" customHeight="1">
      <c r="A36" s="27" t="s">
        <v>41</v>
      </c>
      <c r="B36" s="31">
        <v>-198</v>
      </c>
      <c r="C36" s="31">
        <v>0</v>
      </c>
      <c r="D36" s="31">
        <v>-39970.19</v>
      </c>
      <c r="E36" s="31">
        <v>0</v>
      </c>
      <c r="F36" s="31">
        <v>0</v>
      </c>
      <c r="G36" s="31">
        <v>-39996</v>
      </c>
      <c r="H36" s="31">
        <v>-3310.03</v>
      </c>
      <c r="I36" s="31">
        <v>0</v>
      </c>
      <c r="J36" s="31">
        <v>0</v>
      </c>
      <c r="K36" s="31">
        <v>0</v>
      </c>
      <c r="L36" s="31">
        <v>0</v>
      </c>
      <c r="M36" s="31">
        <v>-19998</v>
      </c>
      <c r="N36" s="31">
        <v>-1782</v>
      </c>
      <c r="O36" s="31">
        <f t="shared" si="10"/>
        <v>-105254.22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-13200</v>
      </c>
      <c r="C38" s="31">
        <v>-3300</v>
      </c>
      <c r="D38" s="31">
        <v>-6600</v>
      </c>
      <c r="E38" s="31">
        <v>-19800</v>
      </c>
      <c r="F38" s="31">
        <v>-9900</v>
      </c>
      <c r="G38" s="31">
        <v>-19800</v>
      </c>
      <c r="H38" s="31">
        <v>-33000</v>
      </c>
      <c r="I38" s="31">
        <v>-19800</v>
      </c>
      <c r="J38" s="31">
        <v>0</v>
      </c>
      <c r="K38" s="31">
        <v>-19800</v>
      </c>
      <c r="L38" s="31">
        <v>-19800</v>
      </c>
      <c r="M38" s="31">
        <v>-19800</v>
      </c>
      <c r="N38" s="31">
        <v>0</v>
      </c>
      <c r="O38" s="31">
        <f t="shared" si="10"/>
        <v>-184800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1391165.5199999996</v>
      </c>
      <c r="C54" s="34">
        <f aca="true" t="shared" si="13" ref="C54:N54">+C20+C32</f>
        <v>990146.53</v>
      </c>
      <c r="D54" s="34">
        <f t="shared" si="13"/>
        <v>821326.6600000001</v>
      </c>
      <c r="E54" s="34">
        <f t="shared" si="13"/>
        <v>251995.54000000004</v>
      </c>
      <c r="F54" s="34">
        <f t="shared" si="13"/>
        <v>956217.1299999998</v>
      </c>
      <c r="G54" s="34">
        <f t="shared" si="13"/>
        <v>1286615.4000000001</v>
      </c>
      <c r="H54" s="34">
        <f t="shared" si="13"/>
        <v>238475.11</v>
      </c>
      <c r="I54" s="34">
        <f t="shared" si="13"/>
        <v>979543.87</v>
      </c>
      <c r="J54" s="34">
        <f t="shared" si="13"/>
        <v>888073.6700000002</v>
      </c>
      <c r="K54" s="34">
        <f t="shared" si="13"/>
        <v>1198172.45</v>
      </c>
      <c r="L54" s="34">
        <f t="shared" si="13"/>
        <v>1092675.46</v>
      </c>
      <c r="M54" s="34">
        <f t="shared" si="13"/>
        <v>573818.5599999999</v>
      </c>
      <c r="N54" s="34">
        <f t="shared" si="13"/>
        <v>310192.21</v>
      </c>
      <c r="O54" s="34">
        <f>SUM(B54:N54)</f>
        <v>10978418.110000001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1391165.52</v>
      </c>
      <c r="C60" s="42">
        <f t="shared" si="14"/>
        <v>990146.53</v>
      </c>
      <c r="D60" s="42">
        <f t="shared" si="14"/>
        <v>821326.66</v>
      </c>
      <c r="E60" s="42">
        <f t="shared" si="14"/>
        <v>251995.54</v>
      </c>
      <c r="F60" s="42">
        <f t="shared" si="14"/>
        <v>956217.13</v>
      </c>
      <c r="G60" s="42">
        <f t="shared" si="14"/>
        <v>1286615.4</v>
      </c>
      <c r="H60" s="42">
        <f t="shared" si="14"/>
        <v>238475.11</v>
      </c>
      <c r="I60" s="42">
        <f t="shared" si="14"/>
        <v>979543.86</v>
      </c>
      <c r="J60" s="42">
        <f t="shared" si="14"/>
        <v>888073.66</v>
      </c>
      <c r="K60" s="42">
        <f t="shared" si="14"/>
        <v>1198172.44</v>
      </c>
      <c r="L60" s="42">
        <f t="shared" si="14"/>
        <v>1092675.47</v>
      </c>
      <c r="M60" s="42">
        <f t="shared" si="14"/>
        <v>573818.56</v>
      </c>
      <c r="N60" s="42">
        <f t="shared" si="14"/>
        <v>310192.22</v>
      </c>
      <c r="O60" s="34">
        <f t="shared" si="14"/>
        <v>10978418.100000001</v>
      </c>
      <c r="Q60"/>
    </row>
    <row r="61" spans="1:18" ht="18.75" customHeight="1">
      <c r="A61" s="26" t="s">
        <v>54</v>
      </c>
      <c r="B61" s="42">
        <v>1144587.28</v>
      </c>
      <c r="C61" s="42">
        <v>702925.35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1847512.63</v>
      </c>
      <c r="P61"/>
      <c r="Q61"/>
      <c r="R61" s="41"/>
    </row>
    <row r="62" spans="1:16" ht="18.75" customHeight="1">
      <c r="A62" s="26" t="s">
        <v>55</v>
      </c>
      <c r="B62" s="42">
        <v>246578.24</v>
      </c>
      <c r="C62" s="42">
        <v>287221.18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533799.4199999999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821326.66</v>
      </c>
      <c r="E63" s="43">
        <v>0</v>
      </c>
      <c r="F63" s="43">
        <v>0</v>
      </c>
      <c r="G63" s="43">
        <v>0</v>
      </c>
      <c r="H63" s="42">
        <v>238475.11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1059801.77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251995.54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251995.54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956217.13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956217.13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1286615.4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1286615.4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979543.86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979543.86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888073.66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888073.66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1198172.44</v>
      </c>
      <c r="L69" s="29">
        <v>1092675.47</v>
      </c>
      <c r="M69" s="43">
        <v>0</v>
      </c>
      <c r="N69" s="43">
        <v>0</v>
      </c>
      <c r="O69" s="34">
        <f t="shared" si="15"/>
        <v>2290847.91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573818.56</v>
      </c>
      <c r="N70" s="43">
        <v>0</v>
      </c>
      <c r="O70" s="34">
        <f t="shared" si="15"/>
        <v>573818.56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310192.22</v>
      </c>
      <c r="O71" s="46">
        <f t="shared" si="15"/>
        <v>310192.22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2024-01-03T12:18:45Z</dcterms:modified>
  <cp:category/>
  <cp:version/>
  <cp:contentType/>
  <cp:contentStatus/>
</cp:coreProperties>
</file>