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<sst xmlns="http://schemas.openxmlformats.org/spreadsheetml/2006/main" count="89" uniqueCount="86">
  <si>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</si>
  <si>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</si>
  <si>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</si>
  <si>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</si>
  <si>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</si>
  <si>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</si>
  <si>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</si>
  <si>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</si>
  <si>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</si>
  <si>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</si>
  <si>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</si>
  <si>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</si>
  <si>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</si>
  <si>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</si>
  <si>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</si>
  <si>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</si>
  <si>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</si>
  <si>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</si>
  <si>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</si>
  <si>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</si>
  <si>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</si>
  <si>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</si>
  <si>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</si>
  <si>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</si>
  <si>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</si>
  <si>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</si>
  <si>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</si>
  <si>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</si>
  <si>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</si>
  <si>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</si>
  <si>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</si>
  <si>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</si>
  <si>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</si>
  <si>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</si>
  <si>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</si>
  <si>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</si>
  <si>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</si>
  <si>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</si>
  <si>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</si>
  <si>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</si>
  <si>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</si>
  <si>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</si>
  <si>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</si>
  <si>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</si>
  <si>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</si>
  <si>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</si>
  <si>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</si>
  <si>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</si>
  <si>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</si>
  <si>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</si>
  <si>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</si>
  <si>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</si>
  <si>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</si>
  <si>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</si>
  <si>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</si>
  <si>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</si>
  <si>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</si>
  <si>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</si>
  <si>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</si>
  <si>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</si>
  <si>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</si>
  <si>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</si>
  <si>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</si>
  <si>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</si>
  <si>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</si>
  <si>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</si>
  <si>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</si>
  <si>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</si>
  <si>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</si>
  <si>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</si>
  <si>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</si>
  <si>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</si>
  <si>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</si>
  <si>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</si>
  <si>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</si>
  <si>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</si>
  <si>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</si>
  <si>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</si>
  <si>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</si>
  <si>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</si>
  <si>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</si>
  <si>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</si>
  <si>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</si>
  <si>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</si>
  <si>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18/12/23 - VENCIMENTO 26/12/23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</si>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</sst>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364044</v>
      </c>
      <c r="C7" s="9">
        <f t="shared" si="0"/>
        <v>253263</v>
      </c>
      <c r="D7" s="9">
        <f t="shared" si="0"/>
        <v>232894</v>
      </c>
      <c r="E7" s="9">
        <f t="shared" si="0"/>
        <v>65717</v>
      </c>
      <c r="F7" s="9">
        <f t="shared" si="0"/>
        <v>172841</v>
      </c>
      <c r="G7" s="9">
        <f t="shared" si="0"/>
        <v>363086</v>
      </c>
      <c r="H7" s="9">
        <f t="shared" si="0"/>
        <v>44601</v>
      </c>
      <c r="I7" s="9">
        <f t="shared" si="0"/>
        <v>237236</v>
      </c>
      <c r="J7" s="9">
        <f t="shared" si="0"/>
        <v>206611</v>
      </c>
      <c r="K7" s="9">
        <f t="shared" si="0"/>
        <v>321390</v>
      </c>
      <c r="L7" s="9">
        <f t="shared" si="0"/>
        <v>247163</v>
      </c>
      <c r="M7" s="9">
        <f t="shared" si="0"/>
        <v>127923</v>
      </c>
      <c r="N7" s="9">
        <f t="shared" si="0"/>
        <v>81323</v>
      </c>
      <c r="O7" s="9">
        <f t="shared" si="0"/>
        <v>2718092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11353</v>
      </c>
      <c r="C8" s="11">
        <f t="shared" si="1"/>
        <v>11758</v>
      </c>
      <c r="D8" s="11">
        <f t="shared" si="1"/>
        <v>7667</v>
      </c>
      <c r="E8" s="11">
        <f t="shared" si="1"/>
        <v>2314</v>
      </c>
      <c r="F8" s="11">
        <f t="shared" si="1"/>
        <v>6489</v>
      </c>
      <c r="G8" s="11">
        <f t="shared" si="1"/>
        <v>14935</v>
      </c>
      <c r="H8" s="11">
        <f t="shared" si="1"/>
        <v>2005</v>
      </c>
      <c r="I8" s="11">
        <f t="shared" si="1"/>
        <v>13665</v>
      </c>
      <c r="J8" s="11">
        <f t="shared" si="1"/>
        <v>9161</v>
      </c>
      <c r="K8" s="11">
        <f t="shared" si="1"/>
        <v>5681</v>
      </c>
      <c r="L8" s="11">
        <f t="shared" si="1"/>
        <v>4304</v>
      </c>
      <c r="M8" s="11">
        <f t="shared" si="1"/>
        <v>6053</v>
      </c>
      <c r="N8" s="11">
        <f t="shared" si="1"/>
        <v>4130</v>
      </c>
      <c r="O8" s="11">
        <f t="shared" si="1"/>
        <v>99515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11353</v>
      </c>
      <c r="C9" s="11">
        <v>11758</v>
      </c>
      <c r="D9" s="11">
        <v>7667</v>
      </c>
      <c r="E9" s="11">
        <v>2314</v>
      </c>
      <c r="F9" s="11">
        <v>6489</v>
      </c>
      <c r="G9" s="11">
        <v>14935</v>
      </c>
      <c r="H9" s="11">
        <v>2005</v>
      </c>
      <c r="I9" s="11">
        <v>13665</v>
      </c>
      <c r="J9" s="11">
        <v>9161</v>
      </c>
      <c r="K9" s="11">
        <v>5681</v>
      </c>
      <c r="L9" s="11">
        <v>4303</v>
      </c>
      <c r="M9" s="11">
        <v>6053</v>
      </c>
      <c r="N9" s="11">
        <v>4109</v>
      </c>
      <c r="O9" s="11">
        <f>SUM(B9:N9)</f>
        <v>99493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13">
        <v>0</v>
      </c>
      <c r="N10" s="13">
        <v>21</v>
      </c>
      <c r="O10" s="11">
        <f>SUM(B10:N10)</f>
        <v>22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352691</v>
      </c>
      <c r="C11" s="13">
        <v>241505</v>
      </c>
      <c r="D11" s="13">
        <v>225227</v>
      </c>
      <c r="E11" s="13">
        <v>63403</v>
      </c>
      <c r="F11" s="13">
        <v>166352</v>
      </c>
      <c r="G11" s="13">
        <v>348151</v>
      </c>
      <c r="H11" s="13">
        <v>42596</v>
      </c>
      <c r="I11" s="13">
        <v>223571</v>
      </c>
      <c r="J11" s="13">
        <v>197450</v>
      </c>
      <c r="K11" s="13">
        <v>315709</v>
      </c>
      <c r="L11" s="13">
        <v>242859</v>
      </c>
      <c r="M11" s="13">
        <v>121870</v>
      </c>
      <c r="N11" s="13">
        <v>77193</v>
      </c>
      <c r="O11" s="11">
        <f>SUM(B11:N11)</f>
        <v>2618577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26483</v>
      </c>
      <c r="C12" s="13">
        <v>23437</v>
      </c>
      <c r="D12" s="13">
        <v>17346</v>
      </c>
      <c r="E12" s="13">
        <v>7235</v>
      </c>
      <c r="F12" s="13">
        <v>16100</v>
      </c>
      <c r="G12" s="13">
        <v>36115</v>
      </c>
      <c r="H12" s="13">
        <v>4718</v>
      </c>
      <c r="I12" s="13">
        <v>22544</v>
      </c>
      <c r="J12" s="13">
        <v>17220</v>
      </c>
      <c r="K12" s="13">
        <v>22347</v>
      </c>
      <c r="L12" s="13">
        <v>17105</v>
      </c>
      <c r="M12" s="13">
        <v>6713</v>
      </c>
      <c r="N12" s="13">
        <v>3605</v>
      </c>
      <c r="O12" s="11">
        <f>SUM(B12:N12)</f>
        <v>220968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326208</v>
      </c>
      <c r="C13" s="15">
        <f t="shared" si="2"/>
        <v>218068</v>
      </c>
      <c r="D13" s="15">
        <f t="shared" si="2"/>
        <v>207881</v>
      </c>
      <c r="E13" s="15">
        <f t="shared" si="2"/>
        <v>56168</v>
      </c>
      <c r="F13" s="15">
        <f t="shared" si="2"/>
        <v>150252</v>
      </c>
      <c r="G13" s="15">
        <f t="shared" si="2"/>
        <v>312036</v>
      </c>
      <c r="H13" s="15">
        <f t="shared" si="2"/>
        <v>37878</v>
      </c>
      <c r="I13" s="15">
        <f t="shared" si="2"/>
        <v>201027</v>
      </c>
      <c r="J13" s="15">
        <f t="shared" si="2"/>
        <v>180230</v>
      </c>
      <c r="K13" s="15">
        <f t="shared" si="2"/>
        <v>293362</v>
      </c>
      <c r="L13" s="15">
        <f t="shared" si="2"/>
        <v>225754</v>
      </c>
      <c r="M13" s="15">
        <f t="shared" si="2"/>
        <v>115157</v>
      </c>
      <c r="N13" s="15">
        <f t="shared" si="2"/>
        <v>73588</v>
      </c>
      <c r="O13" s="11">
        <f>SUM(B13:N13)</f>
        <v>2397609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1.221363690753203</v>
      </c>
      <c r="C18" s="19">
        <v>1.254821950590076</v>
      </c>
      <c r="D18" s="19">
        <v>1.360983551741534</v>
      </c>
      <c r="E18" s="19">
        <v>0.842933055297086</v>
      </c>
      <c r="F18" s="19">
        <v>1.610298060517878</v>
      </c>
      <c r="G18" s="19">
        <v>1.386459312918026</v>
      </c>
      <c r="H18" s="19">
        <v>1.542402972443269</v>
      </c>
      <c r="I18" s="19">
        <v>1.313363227448481</v>
      </c>
      <c r="J18" s="19">
        <v>1.329617586476181</v>
      </c>
      <c r="K18" s="19">
        <v>1.165545034694697</v>
      </c>
      <c r="L18" s="19">
        <v>1.221063880009511</v>
      </c>
      <c r="M18" s="19">
        <v>1.194233622004292</v>
      </c>
      <c r="N18" s="19">
        <v>1.080054038438897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1440675.3899999997</v>
      </c>
      <c r="C20" s="24">
        <f aca="true" t="shared" si="3" ref="C20:O20">SUM(C21:C31)</f>
        <v>1039639.66</v>
      </c>
      <c r="D20" s="24">
        <f t="shared" si="3"/>
        <v>896694.4400000002</v>
      </c>
      <c r="E20" s="24">
        <f t="shared" si="3"/>
        <v>275463.63</v>
      </c>
      <c r="F20" s="24">
        <f t="shared" si="3"/>
        <v>932083.0999999999</v>
      </c>
      <c r="G20" s="24">
        <f t="shared" si="3"/>
        <v>1392487.69</v>
      </c>
      <c r="H20" s="24">
        <f t="shared" si="3"/>
        <v>269099.12999999995</v>
      </c>
      <c r="I20" s="24">
        <f t="shared" si="3"/>
        <v>1035821.3599999999</v>
      </c>
      <c r="J20" s="24">
        <f t="shared" si="3"/>
        <v>902266.5500000002</v>
      </c>
      <c r="K20" s="24">
        <f t="shared" si="3"/>
        <v>1209428.17</v>
      </c>
      <c r="L20" s="24">
        <f t="shared" si="3"/>
        <v>1111958.12</v>
      </c>
      <c r="M20" s="24">
        <f t="shared" si="3"/>
        <v>634023.0499999999</v>
      </c>
      <c r="N20" s="24">
        <f t="shared" si="3"/>
        <v>326554.27</v>
      </c>
      <c r="O20" s="24">
        <f t="shared" si="3"/>
        <v>11466194.56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1074657.89</v>
      </c>
      <c r="C21" s="28">
        <f aca="true" t="shared" si="4" ref="C21:N21">ROUND((C15+C16)*C7,2)</f>
        <v>772350.84</v>
      </c>
      <c r="D21" s="28">
        <f t="shared" si="4"/>
        <v>622875</v>
      </c>
      <c r="E21" s="28">
        <f t="shared" si="4"/>
        <v>300260.97</v>
      </c>
      <c r="F21" s="28">
        <f t="shared" si="4"/>
        <v>535789.82</v>
      </c>
      <c r="G21" s="28">
        <f t="shared" si="4"/>
        <v>926087.15</v>
      </c>
      <c r="H21" s="28">
        <f t="shared" si="4"/>
        <v>152740.58</v>
      </c>
      <c r="I21" s="28">
        <f t="shared" si="4"/>
        <v>718374.33</v>
      </c>
      <c r="J21" s="28">
        <f t="shared" si="4"/>
        <v>629275.12</v>
      </c>
      <c r="K21" s="28">
        <f t="shared" si="4"/>
        <v>925249.67</v>
      </c>
      <c r="L21" s="28">
        <f t="shared" si="4"/>
        <v>810200.31</v>
      </c>
      <c r="M21" s="28">
        <f t="shared" si="4"/>
        <v>483868.75</v>
      </c>
      <c r="N21" s="28">
        <f t="shared" si="4"/>
        <v>277856.29</v>
      </c>
      <c r="O21" s="28">
        <f aca="true" t="shared" si="5" ref="O21:O29">SUM(B21:N21)</f>
        <v>8229586.72</v>
      </c>
    </row>
    <row r="22" spans="1:23" ht="18.75" customHeight="1">
      <c r="A22" s="26" t="s">
        <v>33</v>
      </c>
      <c r="B22" s="28">
        <f>IF(B18&lt;&gt;0,ROUND((B18-1)*B21,2),0)</f>
        <v>237890.24</v>
      </c>
      <c r="C22" s="28">
        <f aca="true" t="shared" si="6" ref="C22:N22">IF(C18&lt;&gt;0,ROUND((C18-1)*C21,2),0)</f>
        <v>196811.95</v>
      </c>
      <c r="D22" s="28">
        <f t="shared" si="6"/>
        <v>224847.63</v>
      </c>
      <c r="E22" s="28">
        <f t="shared" si="6"/>
        <v>-47161.07</v>
      </c>
      <c r="F22" s="28">
        <f t="shared" si="6"/>
        <v>326991.49</v>
      </c>
      <c r="G22" s="28">
        <f t="shared" si="6"/>
        <v>357895</v>
      </c>
      <c r="H22" s="28">
        <f t="shared" si="6"/>
        <v>82846.94</v>
      </c>
      <c r="I22" s="28">
        <f t="shared" si="6"/>
        <v>225112.1</v>
      </c>
      <c r="J22" s="28">
        <f t="shared" si="6"/>
        <v>207420.15</v>
      </c>
      <c r="K22" s="28">
        <f t="shared" si="6"/>
        <v>153170.49</v>
      </c>
      <c r="L22" s="28">
        <f t="shared" si="6"/>
        <v>179106.02</v>
      </c>
      <c r="M22" s="28">
        <f t="shared" si="6"/>
        <v>93983.58</v>
      </c>
      <c r="N22" s="28">
        <f t="shared" si="6"/>
        <v>22243.52</v>
      </c>
      <c r="O22" s="28">
        <f t="shared" si="5"/>
        <v>2261158.04</v>
      </c>
      <c r="W22" s="51"/>
    </row>
    <row r="23" spans="1:15" ht="18.75" customHeight="1">
      <c r="A23" s="26" t="s">
        <v>34</v>
      </c>
      <c r="B23" s="28">
        <v>63670.03</v>
      </c>
      <c r="C23" s="28">
        <v>41934.08</v>
      </c>
      <c r="D23" s="28">
        <v>29629.54</v>
      </c>
      <c r="E23" s="28">
        <v>11145.45</v>
      </c>
      <c r="F23" s="28">
        <v>39051.8</v>
      </c>
      <c r="G23" s="28">
        <v>62461.08</v>
      </c>
      <c r="H23" s="28">
        <v>7303.89</v>
      </c>
      <c r="I23" s="28">
        <v>45027.23</v>
      </c>
      <c r="J23" s="28">
        <v>36294.25</v>
      </c>
      <c r="K23" s="28">
        <v>53579.97</v>
      </c>
      <c r="L23" s="28">
        <v>49806.09</v>
      </c>
      <c r="M23" s="28">
        <v>24285.97</v>
      </c>
      <c r="N23" s="28">
        <v>15581.23</v>
      </c>
      <c r="O23" s="28">
        <f t="shared" si="5"/>
        <v>479770.61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1143.65</v>
      </c>
      <c r="C26" s="28">
        <v>841.4</v>
      </c>
      <c r="D26" s="28">
        <v>729.76</v>
      </c>
      <c r="E26" s="28">
        <v>220.56</v>
      </c>
      <c r="F26" s="28">
        <v>748.82</v>
      </c>
      <c r="G26" s="28">
        <v>1116.42</v>
      </c>
      <c r="H26" s="28">
        <v>201.5</v>
      </c>
      <c r="I26" s="28">
        <v>822.34</v>
      </c>
      <c r="J26" s="28">
        <v>724.31</v>
      </c>
      <c r="K26" s="28">
        <v>966.66</v>
      </c>
      <c r="L26" s="28">
        <v>887.69</v>
      </c>
      <c r="M26" s="28">
        <v>501.03</v>
      </c>
      <c r="N26" s="28">
        <v>261.4</v>
      </c>
      <c r="O26" s="28">
        <f t="shared" si="5"/>
        <v>9165.54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997.88</v>
      </c>
      <c r="C27" s="28">
        <v>742.93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862.92</v>
      </c>
      <c r="L27" s="28">
        <v>753.83</v>
      </c>
      <c r="M27" s="28">
        <v>426.7</v>
      </c>
      <c r="N27" s="28">
        <v>223.57</v>
      </c>
      <c r="O27" s="28">
        <f t="shared" si="5"/>
        <v>7903.92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58310.19</v>
      </c>
      <c r="C29" s="28">
        <v>23071.85</v>
      </c>
      <c r="D29" s="28">
        <v>15886.92</v>
      </c>
      <c r="E29" s="28">
        <v>8935.82</v>
      </c>
      <c r="F29" s="28">
        <v>26769.58</v>
      </c>
      <c r="G29" s="28">
        <v>41862.64</v>
      </c>
      <c r="H29" s="28">
        <v>23996.29</v>
      </c>
      <c r="I29" s="28">
        <v>41933.63</v>
      </c>
      <c r="J29" s="28">
        <v>25822.68</v>
      </c>
      <c r="K29" s="28">
        <v>41139.43</v>
      </c>
      <c r="L29" s="28">
        <v>40261.96</v>
      </c>
      <c r="M29" s="28">
        <v>28987.96</v>
      </c>
      <c r="N29" s="28">
        <v>8513.94</v>
      </c>
      <c r="O29" s="28">
        <f t="shared" si="5"/>
        <v>385492.8900000001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32292.24</v>
      </c>
      <c r="L30" s="28">
        <v>28820.57</v>
      </c>
      <c r="M30" s="28">
        <v>0</v>
      </c>
      <c r="N30" s="28">
        <v>0</v>
      </c>
      <c r="O30" s="28">
        <f>SUM(B30:N30)</f>
        <v>61112.81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-49953.2</v>
      </c>
      <c r="C32" s="28">
        <f aca="true" t="shared" si="7" ref="C32:O32">+C33+C35+C48+C49+C50+C55-C56</f>
        <v>-51735.2</v>
      </c>
      <c r="D32" s="28">
        <f t="shared" si="7"/>
        <v>-33734.8</v>
      </c>
      <c r="E32" s="28">
        <f t="shared" si="7"/>
        <v>-10181.6</v>
      </c>
      <c r="F32" s="28">
        <f t="shared" si="7"/>
        <v>-28551.6</v>
      </c>
      <c r="G32" s="28">
        <f t="shared" si="7"/>
        <v>-65714</v>
      </c>
      <c r="H32" s="28">
        <f t="shared" si="7"/>
        <v>-8822</v>
      </c>
      <c r="I32" s="28">
        <f t="shared" si="7"/>
        <v>-60126</v>
      </c>
      <c r="J32" s="28">
        <f t="shared" si="7"/>
        <v>-40308.4</v>
      </c>
      <c r="K32" s="28">
        <f t="shared" si="7"/>
        <v>-1113996.4</v>
      </c>
      <c r="L32" s="28">
        <f t="shared" si="7"/>
        <v>-1008933.2</v>
      </c>
      <c r="M32" s="28">
        <f t="shared" si="7"/>
        <v>-26633.2</v>
      </c>
      <c r="N32" s="28">
        <f t="shared" si="7"/>
        <v>-18079.6</v>
      </c>
      <c r="O32" s="28">
        <f t="shared" si="7"/>
        <v>-2516769.2</v>
      </c>
    </row>
    <row r="33" spans="1:15" ht="18.75" customHeight="1">
      <c r="A33" s="26" t="s">
        <v>38</v>
      </c>
      <c r="B33" s="29">
        <f>+B34</f>
        <v>-49953.2</v>
      </c>
      <c r="C33" s="29">
        <f>+C34</f>
        <v>-51735.2</v>
      </c>
      <c r="D33" s="29">
        <f aca="true" t="shared" si="8" ref="D33:O33">+D34</f>
        <v>-33734.8</v>
      </c>
      <c r="E33" s="29">
        <f t="shared" si="8"/>
        <v>-10181.6</v>
      </c>
      <c r="F33" s="29">
        <f t="shared" si="8"/>
        <v>-28551.6</v>
      </c>
      <c r="G33" s="29">
        <f t="shared" si="8"/>
        <v>-65714</v>
      </c>
      <c r="H33" s="29">
        <f t="shared" si="8"/>
        <v>-8822</v>
      </c>
      <c r="I33" s="29">
        <f t="shared" si="8"/>
        <v>-60126</v>
      </c>
      <c r="J33" s="29">
        <f t="shared" si="8"/>
        <v>-40308.4</v>
      </c>
      <c r="K33" s="29">
        <f t="shared" si="8"/>
        <v>-24996.4</v>
      </c>
      <c r="L33" s="29">
        <f t="shared" si="8"/>
        <v>-18933.2</v>
      </c>
      <c r="M33" s="29">
        <f t="shared" si="8"/>
        <v>-26633.2</v>
      </c>
      <c r="N33" s="29">
        <f t="shared" si="8"/>
        <v>-18079.6</v>
      </c>
      <c r="O33" s="29">
        <f t="shared" si="8"/>
        <v>-437769.20000000007</v>
      </c>
    </row>
    <row r="34" spans="1:26" ht="18.75" customHeight="1">
      <c r="A34" s="27" t="s">
        <v>39</v>
      </c>
      <c r="B34" s="16">
        <f>ROUND((-B9)*$G$3,2)</f>
        <v>-49953.2</v>
      </c>
      <c r="C34" s="16">
        <f aca="true" t="shared" si="9" ref="C34:N34">ROUND((-C9)*$G$3,2)</f>
        <v>-51735.2</v>
      </c>
      <c r="D34" s="16">
        <f t="shared" si="9"/>
        <v>-33734.8</v>
      </c>
      <c r="E34" s="16">
        <f t="shared" si="9"/>
        <v>-10181.6</v>
      </c>
      <c r="F34" s="16">
        <f t="shared" si="9"/>
        <v>-28551.6</v>
      </c>
      <c r="G34" s="16">
        <f t="shared" si="9"/>
        <v>-65714</v>
      </c>
      <c r="H34" s="16">
        <f t="shared" si="9"/>
        <v>-8822</v>
      </c>
      <c r="I34" s="16">
        <f t="shared" si="9"/>
        <v>-60126</v>
      </c>
      <c r="J34" s="16">
        <f t="shared" si="9"/>
        <v>-40308.4</v>
      </c>
      <c r="K34" s="16">
        <f t="shared" si="9"/>
        <v>-24996.4</v>
      </c>
      <c r="L34" s="16">
        <f t="shared" si="9"/>
        <v>-18933.2</v>
      </c>
      <c r="M34" s="16">
        <f t="shared" si="9"/>
        <v>-26633.2</v>
      </c>
      <c r="N34" s="16">
        <f t="shared" si="9"/>
        <v>-18079.6</v>
      </c>
      <c r="O34" s="30">
        <f aca="true" t="shared" si="10" ref="O34:O56">SUM(B34:N34)</f>
        <v>-437769.20000000007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-1089000</v>
      </c>
      <c r="L35" s="29">
        <f t="shared" si="11"/>
        <v>-990000</v>
      </c>
      <c r="M35" s="29">
        <f t="shared" si="11"/>
        <v>0</v>
      </c>
      <c r="N35" s="29">
        <f t="shared" si="11"/>
        <v>0</v>
      </c>
      <c r="O35" s="29">
        <f t="shared" si="11"/>
        <v>-2079000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-2079000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1390722.1899999997</v>
      </c>
      <c r="C54" s="34">
        <f aca="true" t="shared" si="13" ref="C54:N54">+C20+C32</f>
        <v>987904.4600000001</v>
      </c>
      <c r="D54" s="34">
        <f t="shared" si="13"/>
        <v>862959.6400000001</v>
      </c>
      <c r="E54" s="34">
        <f t="shared" si="13"/>
        <v>265282.03</v>
      </c>
      <c r="F54" s="34">
        <f t="shared" si="13"/>
        <v>903531.4999999999</v>
      </c>
      <c r="G54" s="34">
        <f t="shared" si="13"/>
        <v>1326773.69</v>
      </c>
      <c r="H54" s="34">
        <f t="shared" si="13"/>
        <v>260277.12999999995</v>
      </c>
      <c r="I54" s="34">
        <f t="shared" si="13"/>
        <v>975695.3599999999</v>
      </c>
      <c r="J54" s="34">
        <f t="shared" si="13"/>
        <v>861958.1500000001</v>
      </c>
      <c r="K54" s="34">
        <f t="shared" si="13"/>
        <v>95431.77000000002</v>
      </c>
      <c r="L54" s="34">
        <f t="shared" si="13"/>
        <v>103024.92000000016</v>
      </c>
      <c r="M54" s="34">
        <f t="shared" si="13"/>
        <v>607389.85</v>
      </c>
      <c r="N54" s="34">
        <f t="shared" si="13"/>
        <v>308474.67000000004</v>
      </c>
      <c r="O54" s="34">
        <f>SUM(B54:N54)</f>
        <v>8949425.36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1390722.18</v>
      </c>
      <c r="C60" s="42">
        <f t="shared" si="14"/>
        <v>987904.46</v>
      </c>
      <c r="D60" s="42">
        <f t="shared" si="14"/>
        <v>862959.64</v>
      </c>
      <c r="E60" s="42">
        <f t="shared" si="14"/>
        <v>265282.03</v>
      </c>
      <c r="F60" s="42">
        <f t="shared" si="14"/>
        <v>903531.49</v>
      </c>
      <c r="G60" s="42">
        <f t="shared" si="14"/>
        <v>1326773.7</v>
      </c>
      <c r="H60" s="42">
        <f t="shared" si="14"/>
        <v>260277.14</v>
      </c>
      <c r="I60" s="42">
        <f t="shared" si="14"/>
        <v>975695.37</v>
      </c>
      <c r="J60" s="42">
        <f t="shared" si="14"/>
        <v>861958.15</v>
      </c>
      <c r="K60" s="42">
        <f t="shared" si="14"/>
        <v>95431.77</v>
      </c>
      <c r="L60" s="42">
        <f t="shared" si="14"/>
        <v>103024.93</v>
      </c>
      <c r="M60" s="42">
        <f t="shared" si="14"/>
        <v>607389.85</v>
      </c>
      <c r="N60" s="42">
        <f t="shared" si="14"/>
        <v>308474.67</v>
      </c>
      <c r="O60" s="34">
        <f t="shared" si="14"/>
        <v>8949425.38</v>
      </c>
      <c r="Q60"/>
    </row>
    <row r="61" spans="1:18" ht="18.75" customHeight="1">
      <c r="A61" s="26" t="s">
        <v>54</v>
      </c>
      <c r="B61" s="42">
        <v>1144225.96</v>
      </c>
      <c r="C61" s="42">
        <v>701349.17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1845575.13</v>
      </c>
      <c r="P61"/>
      <c r="Q61"/>
      <c r="R61" s="41"/>
    </row>
    <row r="62" spans="1:16" ht="18.75" customHeight="1">
      <c r="A62" s="26" t="s">
        <v>55</v>
      </c>
      <c r="B62" s="42">
        <v>246496.22</v>
      </c>
      <c r="C62" s="42">
        <v>286555.29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533051.51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862959.64</v>
      </c>
      <c r="E63" s="43">
        <v>0</v>
      </c>
      <c r="F63" s="43">
        <v>0</v>
      </c>
      <c r="G63" s="43">
        <v>0</v>
      </c>
      <c r="H63" s="42">
        <v>260277.14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1123236.78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265282.03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265282.03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903531.49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903531.49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1326773.7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1326773.7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975695.37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975695.37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861958.15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861958.15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95431.77</v>
      </c>
      <c r="L69" s="29">
        <v>103024.93</v>
      </c>
      <c r="M69" s="43">
        <v>0</v>
      </c>
      <c r="N69" s="43">
        <v>0</v>
      </c>
      <c r="O69" s="34">
        <f t="shared" si="15"/>
        <v>198456.7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607389.85</v>
      </c>
      <c r="N70" s="43">
        <v>0</v>
      </c>
      <c r="O70" s="34">
        <f t="shared" si="15"/>
        <v>607389.85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308474.67</v>
      </c>
      <c r="O71" s="46">
        <f t="shared" si="15"/>
        <v>308474.67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2023-12-22T19:45:38Z</dcterms:modified>
  <cp:category/>
  <cp:version/>
  <cp:contentType/>
  <cp:contentStatus/>
</cp:coreProperties>
</file>