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<sst xmlns="http://schemas.openxmlformats.org/spreadsheetml/2006/main" count="90" uniqueCount="87">
  <si>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</si>
  <si>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</si>
  <si>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</si>
  <si>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</si>
  <si>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</si>
  <si>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</si>
  <si>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</si>
  <si>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</si>
  <si>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</si>
  <si>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</si>
  <si>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</si>
  <si>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</si>
  <si>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</si>
  <si>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</si>
  <si>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</si>
  <si>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</si>
  <si>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</si>
  <si>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</si>
  <si>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</si>
  <si>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</si>
  <si>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</si>
  <si>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</si>
  <si>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</si>
  <si>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</si>
  <si>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</si>
  <si>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</si>
  <si>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</si>
  <si>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</si>
  <si>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</si>
  <si>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</si>
  <si>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</si>
  <si>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</si>
  <si>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</si>
  <si>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</si>
  <si>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</si>
  <si>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</si>
  <si>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</si>
  <si>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</si>
  <si>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</si>
  <si>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</si>
  <si>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</si>
  <si>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</si>
  <si>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</si>
  <si>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</si>
  <si>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</si>
  <si>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</si>
  <si>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</si>
  <si>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</si>
  <si>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</si>
  <si>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</si>
  <si>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</si>
  <si>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</si>
  <si>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</si>
  <si>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</si>
  <si>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</si>
  <si>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</si>
  <si>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</si>
  <si>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</si>
  <si>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</si>
  <si>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</si>
  <si>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</si>
  <si>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</si>
  <si>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</si>
  <si>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</si>
  <si>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</si>
  <si>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</si>
  <si>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</si>
  <si>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</si>
  <si>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</si>
  <si>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</si>
  <si>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</si>
  <si>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</si>
  <si>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</si>
  <si>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</si>
  <si>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</si>
  <si>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</si>
  <si>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</si>
  <si>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</si>
  <si>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</si>
  <si>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</si>
  <si>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</si>
  <si>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</si>
  <si>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</si>
  <si>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15/12/23 - VENCIMENTO 22/12/23</t>
  </si>
  <si>
    <t>5.0. Remuneração Veículos Elétricos</t>
  </si>
  <si>
    <r>
      <t>5.3. Revisão de Remuneração pelo Transporte Coletivo</t>
    </r>
    <r>
      <rPr>
        <strike/>
        <vertAlign val="superscript"/>
        <sz val="12"/>
        <color indexed="8"/>
        <rFont val="Calibri"/>
        <family val="2"/>
      </rPr>
      <t>(1)</t>
    </r>
  </si>
  <si>
    <t xml:space="preserve">           (1) Revisão esporádica de passageiros e ar condicionado de jan a jun/23; fator de transição de 18/01, 09, 16/02 e de 22/02 a 02/07/23.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</si>
</sst>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trike/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392697</v>
      </c>
      <c r="C7" s="9">
        <f t="shared" si="0"/>
        <v>266436</v>
      </c>
      <c r="D7" s="9">
        <f t="shared" si="0"/>
        <v>244895</v>
      </c>
      <c r="E7" s="9">
        <f t="shared" si="0"/>
        <v>68840</v>
      </c>
      <c r="F7" s="9">
        <f t="shared" si="0"/>
        <v>241559</v>
      </c>
      <c r="G7" s="9">
        <f t="shared" si="0"/>
        <v>386444</v>
      </c>
      <c r="H7" s="9">
        <f t="shared" si="0"/>
        <v>48635</v>
      </c>
      <c r="I7" s="9">
        <f t="shared" si="0"/>
        <v>301957</v>
      </c>
      <c r="J7" s="9">
        <f t="shared" si="0"/>
        <v>216518</v>
      </c>
      <c r="K7" s="9">
        <f t="shared" si="0"/>
        <v>348129</v>
      </c>
      <c r="L7" s="9">
        <f t="shared" si="0"/>
        <v>262327</v>
      </c>
      <c r="M7" s="9">
        <f t="shared" si="0"/>
        <v>136226</v>
      </c>
      <c r="N7" s="9">
        <f t="shared" si="0"/>
        <v>86123</v>
      </c>
      <c r="O7" s="9">
        <f t="shared" si="0"/>
        <v>3000786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12197</v>
      </c>
      <c r="C8" s="11">
        <f t="shared" si="1"/>
        <v>11846</v>
      </c>
      <c r="D8" s="11">
        <f t="shared" si="1"/>
        <v>6994</v>
      </c>
      <c r="E8" s="11">
        <f t="shared" si="1"/>
        <v>2398</v>
      </c>
      <c r="F8" s="11">
        <f t="shared" si="1"/>
        <v>8210</v>
      </c>
      <c r="G8" s="11">
        <f t="shared" si="1"/>
        <v>15744</v>
      </c>
      <c r="H8" s="11">
        <f t="shared" si="1"/>
        <v>2104</v>
      </c>
      <c r="I8" s="11">
        <f t="shared" si="1"/>
        <v>16544</v>
      </c>
      <c r="J8" s="11">
        <f t="shared" si="1"/>
        <v>9209</v>
      </c>
      <c r="K8" s="11">
        <f t="shared" si="1"/>
        <v>6269</v>
      </c>
      <c r="L8" s="11">
        <f t="shared" si="1"/>
        <v>4247</v>
      </c>
      <c r="M8" s="11">
        <f t="shared" si="1"/>
        <v>6459</v>
      </c>
      <c r="N8" s="11">
        <f t="shared" si="1"/>
        <v>4191</v>
      </c>
      <c r="O8" s="11">
        <f t="shared" si="1"/>
        <v>106412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12197</v>
      </c>
      <c r="C9" s="11">
        <v>11846</v>
      </c>
      <c r="D9" s="11">
        <v>6994</v>
      </c>
      <c r="E9" s="11">
        <v>2398</v>
      </c>
      <c r="F9" s="11">
        <v>8210</v>
      </c>
      <c r="G9" s="11">
        <v>15744</v>
      </c>
      <c r="H9" s="11">
        <v>2104</v>
      </c>
      <c r="I9" s="11">
        <v>16544</v>
      </c>
      <c r="J9" s="11">
        <v>9209</v>
      </c>
      <c r="K9" s="11">
        <v>6269</v>
      </c>
      <c r="L9" s="11">
        <v>4243</v>
      </c>
      <c r="M9" s="11">
        <v>6459</v>
      </c>
      <c r="N9" s="11">
        <v>4172</v>
      </c>
      <c r="O9" s="11">
        <f>SUM(B9:N9)</f>
        <v>106389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19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380500</v>
      </c>
      <c r="C11" s="13">
        <v>254590</v>
      </c>
      <c r="D11" s="13">
        <v>237901</v>
      </c>
      <c r="E11" s="13">
        <v>66442</v>
      </c>
      <c r="F11" s="13">
        <v>233349</v>
      </c>
      <c r="G11" s="13">
        <v>370700</v>
      </c>
      <c r="H11" s="13">
        <v>46531</v>
      </c>
      <c r="I11" s="13">
        <v>285413</v>
      </c>
      <c r="J11" s="13">
        <v>207309</v>
      </c>
      <c r="K11" s="13">
        <v>341860</v>
      </c>
      <c r="L11" s="13">
        <v>258080</v>
      </c>
      <c r="M11" s="13">
        <v>129767</v>
      </c>
      <c r="N11" s="13">
        <v>81932</v>
      </c>
      <c r="O11" s="11">
        <f>SUM(B11:N11)</f>
        <v>2894374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27744</v>
      </c>
      <c r="C12" s="13">
        <v>24066</v>
      </c>
      <c r="D12" s="13">
        <v>18490</v>
      </c>
      <c r="E12" s="13">
        <v>7396</v>
      </c>
      <c r="F12" s="13">
        <v>22866</v>
      </c>
      <c r="G12" s="13">
        <v>37152</v>
      </c>
      <c r="H12" s="13">
        <v>5068</v>
      </c>
      <c r="I12" s="13">
        <v>27888</v>
      </c>
      <c r="J12" s="13">
        <v>18486</v>
      </c>
      <c r="K12" s="13">
        <v>23674</v>
      </c>
      <c r="L12" s="13">
        <v>17527</v>
      </c>
      <c r="M12" s="13">
        <v>6985</v>
      </c>
      <c r="N12" s="13">
        <v>3794</v>
      </c>
      <c r="O12" s="11">
        <f>SUM(B12:N12)</f>
        <v>241136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352756</v>
      </c>
      <c r="C13" s="15">
        <f t="shared" si="2"/>
        <v>230524</v>
      </c>
      <c r="D13" s="15">
        <f t="shared" si="2"/>
        <v>219411</v>
      </c>
      <c r="E13" s="15">
        <f t="shared" si="2"/>
        <v>59046</v>
      </c>
      <c r="F13" s="15">
        <f t="shared" si="2"/>
        <v>210483</v>
      </c>
      <c r="G13" s="15">
        <f t="shared" si="2"/>
        <v>333548</v>
      </c>
      <c r="H13" s="15">
        <f t="shared" si="2"/>
        <v>41463</v>
      </c>
      <c r="I13" s="15">
        <f t="shared" si="2"/>
        <v>257525</v>
      </c>
      <c r="J13" s="15">
        <f t="shared" si="2"/>
        <v>188823</v>
      </c>
      <c r="K13" s="15">
        <f t="shared" si="2"/>
        <v>318186</v>
      </c>
      <c r="L13" s="15">
        <f t="shared" si="2"/>
        <v>240553</v>
      </c>
      <c r="M13" s="15">
        <f t="shared" si="2"/>
        <v>122782</v>
      </c>
      <c r="N13" s="15">
        <f t="shared" si="2"/>
        <v>78138</v>
      </c>
      <c r="O13" s="11">
        <f>SUM(B13:N13)</f>
        <v>2653238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1.152196464917626</v>
      </c>
      <c r="C18" s="19">
        <v>1.212512562732581</v>
      </c>
      <c r="D18" s="19">
        <v>1.338935110899395</v>
      </c>
      <c r="E18" s="19">
        <v>0.821352128699207</v>
      </c>
      <c r="F18" s="19">
        <v>1.247099613767381</v>
      </c>
      <c r="G18" s="19">
        <v>1.330001713614575</v>
      </c>
      <c r="H18" s="19">
        <v>1.482202413209487</v>
      </c>
      <c r="I18" s="19">
        <v>1.079966059123007</v>
      </c>
      <c r="J18" s="19">
        <v>1.278665537199462</v>
      </c>
      <c r="K18" s="19">
        <v>1.110004469163431</v>
      </c>
      <c r="L18" s="19">
        <v>1.18576402077167</v>
      </c>
      <c r="M18" s="19">
        <v>1.137432107720506</v>
      </c>
      <c r="N18" s="19">
        <v>1.02805509289397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1464780.02</v>
      </c>
      <c r="C20" s="24">
        <f aca="true" t="shared" si="3" ref="C20:O20">SUM(C21:C31)</f>
        <v>1056217.55</v>
      </c>
      <c r="D20" s="24">
        <f t="shared" si="3"/>
        <v>927341.6000000002</v>
      </c>
      <c r="E20" s="24">
        <f t="shared" si="3"/>
        <v>280687.86000000004</v>
      </c>
      <c r="F20" s="24">
        <f t="shared" si="3"/>
        <v>1004438.0199999999</v>
      </c>
      <c r="G20" s="24">
        <f t="shared" si="3"/>
        <v>1420055.1700000002</v>
      </c>
      <c r="H20" s="24">
        <f t="shared" si="3"/>
        <v>280587.07999999996</v>
      </c>
      <c r="I20" s="24">
        <f t="shared" si="3"/>
        <v>1079591.67</v>
      </c>
      <c r="J20" s="24">
        <f t="shared" si="3"/>
        <v>908559.9600000001</v>
      </c>
      <c r="K20" s="24">
        <f t="shared" si="3"/>
        <v>1246553.9199999997</v>
      </c>
      <c r="L20" s="24">
        <f t="shared" si="3"/>
        <v>1145159.2100000004</v>
      </c>
      <c r="M20" s="24">
        <f t="shared" si="3"/>
        <v>642571.3999999999</v>
      </c>
      <c r="N20" s="24">
        <f t="shared" si="3"/>
        <v>328851.84</v>
      </c>
      <c r="O20" s="24">
        <f t="shared" si="3"/>
        <v>11785395.3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1159241.54</v>
      </c>
      <c r="C21" s="28">
        <f aca="true" t="shared" si="4" ref="C21:N21">ROUND((C15+C16)*C7,2)</f>
        <v>812523.23</v>
      </c>
      <c r="D21" s="28">
        <f t="shared" si="4"/>
        <v>654971.68</v>
      </c>
      <c r="E21" s="28">
        <f t="shared" si="4"/>
        <v>314529.96</v>
      </c>
      <c r="F21" s="28">
        <f t="shared" si="4"/>
        <v>748808.74</v>
      </c>
      <c r="G21" s="28">
        <f t="shared" si="4"/>
        <v>985664.07</v>
      </c>
      <c r="H21" s="28">
        <f t="shared" si="4"/>
        <v>166555.42</v>
      </c>
      <c r="I21" s="28">
        <f t="shared" si="4"/>
        <v>914355.99</v>
      </c>
      <c r="J21" s="28">
        <f t="shared" si="4"/>
        <v>659448.87</v>
      </c>
      <c r="K21" s="28">
        <f t="shared" si="4"/>
        <v>1002228.58</v>
      </c>
      <c r="L21" s="28">
        <f t="shared" si="4"/>
        <v>859907.91</v>
      </c>
      <c r="M21" s="28">
        <f t="shared" si="4"/>
        <v>515274.85</v>
      </c>
      <c r="N21" s="28">
        <f t="shared" si="4"/>
        <v>294256.45</v>
      </c>
      <c r="O21" s="28">
        <f aca="true" t="shared" si="5" ref="O21:O29">SUM(B21:N21)</f>
        <v>9087767.290000001</v>
      </c>
    </row>
    <row r="22" spans="1:23" ht="18.75" customHeight="1">
      <c r="A22" s="26" t="s">
        <v>33</v>
      </c>
      <c r="B22" s="28">
        <f>IF(B18&lt;&gt;0,ROUND((B18-1)*B21,2),0)</f>
        <v>176432.46</v>
      </c>
      <c r="C22" s="28">
        <f aca="true" t="shared" si="6" ref="C22:N22">IF(C18&lt;&gt;0,ROUND((C18-1)*C21,2),0)</f>
        <v>172671.39</v>
      </c>
      <c r="D22" s="28">
        <f t="shared" si="6"/>
        <v>221992.9</v>
      </c>
      <c r="E22" s="28">
        <f t="shared" si="6"/>
        <v>-56190.11</v>
      </c>
      <c r="F22" s="28">
        <f t="shared" si="6"/>
        <v>185030.35</v>
      </c>
      <c r="G22" s="28">
        <f t="shared" si="6"/>
        <v>325270.83</v>
      </c>
      <c r="H22" s="28">
        <f t="shared" si="6"/>
        <v>80313.43</v>
      </c>
      <c r="I22" s="28">
        <f t="shared" si="6"/>
        <v>73117.45</v>
      </c>
      <c r="J22" s="28">
        <f t="shared" si="6"/>
        <v>183765.67</v>
      </c>
      <c r="K22" s="28">
        <f t="shared" si="6"/>
        <v>110249.62</v>
      </c>
      <c r="L22" s="28">
        <f t="shared" si="6"/>
        <v>159739.95</v>
      </c>
      <c r="M22" s="28">
        <f t="shared" si="6"/>
        <v>70815.31</v>
      </c>
      <c r="N22" s="28">
        <f t="shared" si="6"/>
        <v>8255.39</v>
      </c>
      <c r="O22" s="28">
        <f t="shared" si="5"/>
        <v>1711464.6399999997</v>
      </c>
      <c r="W22" s="51"/>
    </row>
    <row r="23" spans="1:15" ht="18.75" customHeight="1">
      <c r="A23" s="26" t="s">
        <v>34</v>
      </c>
      <c r="B23" s="28">
        <v>64646.07</v>
      </c>
      <c r="C23" s="28">
        <v>42480.14</v>
      </c>
      <c r="D23" s="28">
        <v>31021.14</v>
      </c>
      <c r="E23" s="28">
        <v>11129.73</v>
      </c>
      <c r="F23" s="28">
        <v>40302.65</v>
      </c>
      <c r="G23" s="28">
        <v>63070.36</v>
      </c>
      <c r="H23" s="28">
        <v>7502.34</v>
      </c>
      <c r="I23" s="28">
        <v>44788.75</v>
      </c>
      <c r="J23" s="28">
        <v>36073.83</v>
      </c>
      <c r="K23" s="28">
        <v>55551.68</v>
      </c>
      <c r="L23" s="28">
        <v>52109.05</v>
      </c>
      <c r="M23" s="28">
        <v>24599.22</v>
      </c>
      <c r="N23" s="28">
        <v>15469.49</v>
      </c>
      <c r="O23" s="28">
        <f t="shared" si="5"/>
        <v>488744.44999999995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1146.37</v>
      </c>
      <c r="C26" s="28">
        <v>841.4</v>
      </c>
      <c r="D26" s="28">
        <v>743.37</v>
      </c>
      <c r="E26" s="28">
        <v>220.56</v>
      </c>
      <c r="F26" s="28">
        <v>795.11</v>
      </c>
      <c r="G26" s="28">
        <v>1121.87</v>
      </c>
      <c r="H26" s="28">
        <v>209.67</v>
      </c>
      <c r="I26" s="28">
        <v>844.12</v>
      </c>
      <c r="J26" s="28">
        <v>718.87</v>
      </c>
      <c r="K26" s="28">
        <v>980.27</v>
      </c>
      <c r="L26" s="28">
        <v>898.58</v>
      </c>
      <c r="M26" s="28">
        <v>498.3</v>
      </c>
      <c r="N26" s="28">
        <v>258.68</v>
      </c>
      <c r="O26" s="28">
        <f t="shared" si="5"/>
        <v>9277.17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849.26</v>
      </c>
      <c r="L27" s="28">
        <v>753.83</v>
      </c>
      <c r="M27" s="28">
        <v>426.7</v>
      </c>
      <c r="N27" s="28">
        <v>223.57</v>
      </c>
      <c r="O27" s="28">
        <f t="shared" si="5"/>
        <v>7890.26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33394.64</v>
      </c>
      <c r="L30" s="28">
        <v>29366.28</v>
      </c>
      <c r="M30" s="28">
        <v>0</v>
      </c>
      <c r="N30" s="28">
        <v>0</v>
      </c>
      <c r="O30" s="28">
        <f>SUM(B30:N30)</f>
        <v>62760.92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-91191.09000000001</v>
      </c>
      <c r="C32" s="28">
        <f aca="true" t="shared" si="7" ref="C32:O32">+C33+C35+C48+C49+C50+C55-C56</f>
        <v>-58453.46</v>
      </c>
      <c r="D32" s="28">
        <f t="shared" si="7"/>
        <v>-70772.29999999999</v>
      </c>
      <c r="E32" s="28">
        <f t="shared" si="7"/>
        <v>-18404.7</v>
      </c>
      <c r="F32" s="28">
        <f t="shared" si="7"/>
        <v>-36916</v>
      </c>
      <c r="G32" s="28">
        <f t="shared" si="7"/>
        <v>-109269.6</v>
      </c>
      <c r="H32" s="28">
        <f t="shared" si="7"/>
        <v>-29214.620000000003</v>
      </c>
      <c r="I32" s="28">
        <f t="shared" si="7"/>
        <v>-72793.6</v>
      </c>
      <c r="J32" s="28">
        <f t="shared" si="7"/>
        <v>-40519.6</v>
      </c>
      <c r="K32" s="28">
        <f t="shared" si="7"/>
        <v>-67774.52999999994</v>
      </c>
      <c r="L32" s="28">
        <f t="shared" si="7"/>
        <v>-31889.809999999987</v>
      </c>
      <c r="M32" s="28">
        <f t="shared" si="7"/>
        <v>-48417.6</v>
      </c>
      <c r="N32" s="28">
        <f t="shared" si="7"/>
        <v>-19066.76</v>
      </c>
      <c r="O32" s="28">
        <f t="shared" si="7"/>
        <v>-694683.6699999999</v>
      </c>
    </row>
    <row r="33" spans="1:15" ht="18.75" customHeight="1">
      <c r="A33" s="26" t="s">
        <v>38</v>
      </c>
      <c r="B33" s="29">
        <f>+B34</f>
        <v>-53666.8</v>
      </c>
      <c r="C33" s="29">
        <f>+C34</f>
        <v>-52122.4</v>
      </c>
      <c r="D33" s="29">
        <f aca="true" t="shared" si="8" ref="D33:O33">+D34</f>
        <v>-30773.6</v>
      </c>
      <c r="E33" s="29">
        <f t="shared" si="8"/>
        <v>-10551.2</v>
      </c>
      <c r="F33" s="29">
        <f t="shared" si="8"/>
        <v>-36124</v>
      </c>
      <c r="G33" s="29">
        <f t="shared" si="8"/>
        <v>-69273.6</v>
      </c>
      <c r="H33" s="29">
        <f t="shared" si="8"/>
        <v>-9257.6</v>
      </c>
      <c r="I33" s="29">
        <f t="shared" si="8"/>
        <v>-72793.6</v>
      </c>
      <c r="J33" s="29">
        <f t="shared" si="8"/>
        <v>-40519.6</v>
      </c>
      <c r="K33" s="29">
        <f t="shared" si="8"/>
        <v>-27583.6</v>
      </c>
      <c r="L33" s="29">
        <f t="shared" si="8"/>
        <v>-18669.2</v>
      </c>
      <c r="M33" s="29">
        <f t="shared" si="8"/>
        <v>-28419.6</v>
      </c>
      <c r="N33" s="29">
        <f t="shared" si="8"/>
        <v>-18356.8</v>
      </c>
      <c r="O33" s="29">
        <f t="shared" si="8"/>
        <v>-468111.6</v>
      </c>
    </row>
    <row r="34" spans="1:26" ht="18.75" customHeight="1">
      <c r="A34" s="27" t="s">
        <v>39</v>
      </c>
      <c r="B34" s="16">
        <f>ROUND((-B9)*$G$3,2)</f>
        <v>-53666.8</v>
      </c>
      <c r="C34" s="16">
        <f aca="true" t="shared" si="9" ref="C34:N34">ROUND((-C9)*$G$3,2)</f>
        <v>-52122.4</v>
      </c>
      <c r="D34" s="16">
        <f t="shared" si="9"/>
        <v>-30773.6</v>
      </c>
      <c r="E34" s="16">
        <f t="shared" si="9"/>
        <v>-10551.2</v>
      </c>
      <c r="F34" s="16">
        <f t="shared" si="9"/>
        <v>-36124</v>
      </c>
      <c r="G34" s="16">
        <f t="shared" si="9"/>
        <v>-69273.6</v>
      </c>
      <c r="H34" s="16">
        <f t="shared" si="9"/>
        <v>-9257.6</v>
      </c>
      <c r="I34" s="16">
        <f t="shared" si="9"/>
        <v>-72793.6</v>
      </c>
      <c r="J34" s="16">
        <f t="shared" si="9"/>
        <v>-40519.6</v>
      </c>
      <c r="K34" s="16">
        <f t="shared" si="9"/>
        <v>-27583.6</v>
      </c>
      <c r="L34" s="16">
        <f t="shared" si="9"/>
        <v>-18669.2</v>
      </c>
      <c r="M34" s="16">
        <f t="shared" si="9"/>
        <v>-28419.6</v>
      </c>
      <c r="N34" s="16">
        <f t="shared" si="9"/>
        <v>-18356.8</v>
      </c>
      <c r="O34" s="30">
        <f aca="true" t="shared" si="10" ref="O34:O56">SUM(B34:N34)</f>
        <v>-468111.6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-8454.41</v>
      </c>
      <c r="C35" s="29">
        <f aca="true" t="shared" si="11" ref="C35:O35">SUM(C36:C46)</f>
        <v>-6331.06</v>
      </c>
      <c r="D35" s="29">
        <f t="shared" si="11"/>
        <v>-39998.7</v>
      </c>
      <c r="E35" s="29">
        <f t="shared" si="11"/>
        <v>-7853.5</v>
      </c>
      <c r="F35" s="29">
        <f t="shared" si="11"/>
        <v>-792</v>
      </c>
      <c r="G35" s="29">
        <f t="shared" si="11"/>
        <v>-39996</v>
      </c>
      <c r="H35" s="29">
        <f t="shared" si="11"/>
        <v>-19957.02</v>
      </c>
      <c r="I35" s="29">
        <f t="shared" si="11"/>
        <v>0</v>
      </c>
      <c r="J35" s="29">
        <f t="shared" si="11"/>
        <v>0</v>
      </c>
      <c r="K35" s="29">
        <f t="shared" si="11"/>
        <v>-40190.929999999935</v>
      </c>
      <c r="L35" s="29">
        <f t="shared" si="11"/>
        <v>-13220.609999999986</v>
      </c>
      <c r="M35" s="29">
        <f t="shared" si="11"/>
        <v>-19998</v>
      </c>
      <c r="N35" s="29">
        <f t="shared" si="11"/>
        <v>-709.96</v>
      </c>
      <c r="O35" s="29">
        <f t="shared" si="11"/>
        <v>-197502.18999999994</v>
      </c>
    </row>
    <row r="36" spans="1:26" ht="18.75" customHeight="1">
      <c r="A36" s="27" t="s">
        <v>41</v>
      </c>
      <c r="B36" s="31">
        <v>-8454.41</v>
      </c>
      <c r="C36" s="31">
        <v>-6331.06</v>
      </c>
      <c r="D36" s="31">
        <v>-39998.7</v>
      </c>
      <c r="E36" s="31">
        <v>-7853.5</v>
      </c>
      <c r="F36" s="31">
        <v>-792</v>
      </c>
      <c r="G36" s="31">
        <v>-39996</v>
      </c>
      <c r="H36" s="31">
        <v>-19957.02</v>
      </c>
      <c r="I36" s="31">
        <v>0</v>
      </c>
      <c r="J36" s="31">
        <v>0</v>
      </c>
      <c r="K36" s="31">
        <v>-40190.93</v>
      </c>
      <c r="L36" s="31">
        <v>-13220.61</v>
      </c>
      <c r="M36" s="31">
        <v>-19998</v>
      </c>
      <c r="N36" s="31">
        <v>-709.96</v>
      </c>
      <c r="O36" s="31">
        <f t="shared" si="10"/>
        <v>-197502.18999999997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-29069.88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-29069.88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1373588.93</v>
      </c>
      <c r="C54" s="34">
        <f aca="true" t="shared" si="13" ref="C54:N54">+C20+C32</f>
        <v>997764.0900000001</v>
      </c>
      <c r="D54" s="34">
        <f t="shared" si="13"/>
        <v>856569.3000000003</v>
      </c>
      <c r="E54" s="34">
        <f t="shared" si="13"/>
        <v>262283.16000000003</v>
      </c>
      <c r="F54" s="34">
        <f t="shared" si="13"/>
        <v>967522.0199999999</v>
      </c>
      <c r="G54" s="34">
        <f t="shared" si="13"/>
        <v>1310785.57</v>
      </c>
      <c r="H54" s="34">
        <f t="shared" si="13"/>
        <v>251372.45999999996</v>
      </c>
      <c r="I54" s="34">
        <f t="shared" si="13"/>
        <v>1006798.07</v>
      </c>
      <c r="J54" s="34">
        <f t="shared" si="13"/>
        <v>868040.3600000001</v>
      </c>
      <c r="K54" s="34">
        <f t="shared" si="13"/>
        <v>1178779.3899999997</v>
      </c>
      <c r="L54" s="34">
        <f t="shared" si="13"/>
        <v>1113269.4000000004</v>
      </c>
      <c r="M54" s="34">
        <f t="shared" si="13"/>
        <v>594153.7999999999</v>
      </c>
      <c r="N54" s="34">
        <f t="shared" si="13"/>
        <v>309785.08</v>
      </c>
      <c r="O54" s="34">
        <f>SUM(B54:N54)</f>
        <v>11090711.630000003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1373588.9400000002</v>
      </c>
      <c r="C60" s="42">
        <f t="shared" si="14"/>
        <v>997764.09</v>
      </c>
      <c r="D60" s="42">
        <f t="shared" si="14"/>
        <v>856569.3</v>
      </c>
      <c r="E60" s="42">
        <f t="shared" si="14"/>
        <v>262283.16</v>
      </c>
      <c r="F60" s="42">
        <f t="shared" si="14"/>
        <v>967522.03</v>
      </c>
      <c r="G60" s="42">
        <f t="shared" si="14"/>
        <v>1310785.57</v>
      </c>
      <c r="H60" s="42">
        <f t="shared" si="14"/>
        <v>251372.46</v>
      </c>
      <c r="I60" s="42">
        <f t="shared" si="14"/>
        <v>1006798.07</v>
      </c>
      <c r="J60" s="42">
        <f t="shared" si="14"/>
        <v>868040.37</v>
      </c>
      <c r="K60" s="42">
        <f t="shared" si="14"/>
        <v>1178779.39</v>
      </c>
      <c r="L60" s="42">
        <f t="shared" si="14"/>
        <v>1113269.4</v>
      </c>
      <c r="M60" s="42">
        <f t="shared" si="14"/>
        <v>594153.79</v>
      </c>
      <c r="N60" s="42">
        <f t="shared" si="14"/>
        <v>309785.09</v>
      </c>
      <c r="O60" s="34">
        <f t="shared" si="14"/>
        <v>11090711.66</v>
      </c>
      <c r="Q60"/>
    </row>
    <row r="61" spans="1:18" ht="18.75" customHeight="1">
      <c r="A61" s="26" t="s">
        <v>53</v>
      </c>
      <c r="B61" s="42">
        <v>1130262.37</v>
      </c>
      <c r="C61" s="42">
        <v>708280.49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1838542.86</v>
      </c>
      <c r="P61"/>
      <c r="Q61"/>
      <c r="R61" s="41"/>
    </row>
    <row r="62" spans="1:16" ht="18.75" customHeight="1">
      <c r="A62" s="26" t="s">
        <v>54</v>
      </c>
      <c r="B62" s="42">
        <v>243326.57</v>
      </c>
      <c r="C62" s="42">
        <v>289483.6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532810.1699999999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856569.3</v>
      </c>
      <c r="E63" s="43">
        <v>0</v>
      </c>
      <c r="F63" s="43">
        <v>0</v>
      </c>
      <c r="G63" s="43">
        <v>0</v>
      </c>
      <c r="H63" s="42">
        <v>251372.46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1107941.76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262283.16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262283.16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967522.03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967522.03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1310785.57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1310785.57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1006798.07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1006798.07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868040.37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868040.37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1178779.39</v>
      </c>
      <c r="L69" s="29">
        <v>1113269.4</v>
      </c>
      <c r="M69" s="43">
        <v>0</v>
      </c>
      <c r="N69" s="43">
        <v>0</v>
      </c>
      <c r="O69" s="34">
        <f t="shared" si="15"/>
        <v>2292048.79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594153.79</v>
      </c>
      <c r="N70" s="43">
        <v>0</v>
      </c>
      <c r="O70" s="34">
        <f t="shared" si="15"/>
        <v>594153.79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309785.09</v>
      </c>
      <c r="O71" s="46">
        <f t="shared" si="15"/>
        <v>309785.09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2023-12-22T19:38:10Z</dcterms:modified>
  <cp:category/>
  <cp:version/>
  <cp:contentType/>
  <cp:contentStatus/>
</cp:coreProperties>
</file>