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<sst xmlns="http://schemas.openxmlformats.org/spreadsheetml/2006/main" count="89" uniqueCount="86">
  <si>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</si>
  <si>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</si>
  <si>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</si>
  <si>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</si>
  <si>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</si>
  <si>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</si>
  <si>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</si>
  <si>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</si>
  <si>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</si>
  <si>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</si>
  <si>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</si>
  <si>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</si>
  <si>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</si>
  <si>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</si>
  <si>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</si>
  <si>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</si>
  <si>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</si>
  <si>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</si>
  <si>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</si>
  <si>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</si>
  <si>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</si>
  <si>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</si>
  <si>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</si>
  <si>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</si>
  <si>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</si>
  <si>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</si>
  <si>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</si>
  <si>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</si>
  <si>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</si>
  <si>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</si>
  <si>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</si>
  <si>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</si>
  <si>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</si>
  <si>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</si>
  <si>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</si>
  <si>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</si>
  <si>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</si>
  <si>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</si>
  <si>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</si>
  <si>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</si>
  <si>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</si>
  <si>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</si>
  <si>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</si>
  <si>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</si>
  <si>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</si>
  <si>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</si>
  <si>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</si>
  <si>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</si>
  <si>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</si>
  <si>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</si>
  <si>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</si>
  <si>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</si>
  <si>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</si>
  <si>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</si>
  <si>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</si>
  <si>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</si>
  <si>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</si>
  <si>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</si>
  <si>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</si>
  <si>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</si>
  <si>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</si>
  <si>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</si>
  <si>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</si>
  <si>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</si>
  <si>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</si>
  <si>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</si>
  <si>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</si>
  <si>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</si>
  <si>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</si>
  <si>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</si>
  <si>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</si>
  <si>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</si>
  <si>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</si>
  <si>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</si>
  <si>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</si>
  <si>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</si>
  <si>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</si>
  <si>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</si>
  <si>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</si>
  <si>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</si>
  <si>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</si>
  <si>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</si>
  <si>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</si>
  <si>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</si>
  <si>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11/12/23 - VENCIMENTO 18/12/23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</si>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</sst>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379977</v>
      </c>
      <c r="C7" s="9">
        <f t="shared" si="0"/>
        <v>261315</v>
      </c>
      <c r="D7" s="9">
        <f t="shared" si="0"/>
        <v>239755</v>
      </c>
      <c r="E7" s="9">
        <f t="shared" si="0"/>
        <v>69811</v>
      </c>
      <c r="F7" s="9">
        <f t="shared" si="0"/>
        <v>217689</v>
      </c>
      <c r="G7" s="9">
        <f t="shared" si="0"/>
        <v>376106</v>
      </c>
      <c r="H7" s="9">
        <f t="shared" si="0"/>
        <v>50027</v>
      </c>
      <c r="I7" s="9">
        <f t="shared" si="0"/>
        <v>260168</v>
      </c>
      <c r="J7" s="9">
        <f t="shared" si="0"/>
        <v>214078</v>
      </c>
      <c r="K7" s="9">
        <f t="shared" si="0"/>
        <v>345478</v>
      </c>
      <c r="L7" s="9">
        <f t="shared" si="0"/>
        <v>247069</v>
      </c>
      <c r="M7" s="9">
        <f t="shared" si="0"/>
        <v>133028</v>
      </c>
      <c r="N7" s="9">
        <f t="shared" si="0"/>
        <v>85651</v>
      </c>
      <c r="O7" s="9">
        <f t="shared" si="0"/>
        <v>2880152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11814</v>
      </c>
      <c r="C8" s="11">
        <f t="shared" si="1"/>
        <v>11904</v>
      </c>
      <c r="D8" s="11">
        <f t="shared" si="1"/>
        <v>7195</v>
      </c>
      <c r="E8" s="11">
        <f t="shared" si="1"/>
        <v>2488</v>
      </c>
      <c r="F8" s="11">
        <f t="shared" si="1"/>
        <v>7494</v>
      </c>
      <c r="G8" s="11">
        <f t="shared" si="1"/>
        <v>14910</v>
      </c>
      <c r="H8" s="11">
        <f t="shared" si="1"/>
        <v>2181</v>
      </c>
      <c r="I8" s="11">
        <f t="shared" si="1"/>
        <v>13861</v>
      </c>
      <c r="J8" s="11">
        <f t="shared" si="1"/>
        <v>9195</v>
      </c>
      <c r="K8" s="11">
        <f t="shared" si="1"/>
        <v>6499</v>
      </c>
      <c r="L8" s="11">
        <f t="shared" si="1"/>
        <v>4293</v>
      </c>
      <c r="M8" s="11">
        <f t="shared" si="1"/>
        <v>6353</v>
      </c>
      <c r="N8" s="11">
        <f t="shared" si="1"/>
        <v>4212</v>
      </c>
      <c r="O8" s="11">
        <f t="shared" si="1"/>
        <v>102399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11814</v>
      </c>
      <c r="C9" s="11">
        <v>11904</v>
      </c>
      <c r="D9" s="11">
        <v>7195</v>
      </c>
      <c r="E9" s="11">
        <v>2488</v>
      </c>
      <c r="F9" s="11">
        <v>7494</v>
      </c>
      <c r="G9" s="11">
        <v>14910</v>
      </c>
      <c r="H9" s="11">
        <v>2181</v>
      </c>
      <c r="I9" s="11">
        <v>13861</v>
      </c>
      <c r="J9" s="11">
        <v>9195</v>
      </c>
      <c r="K9" s="11">
        <v>6499</v>
      </c>
      <c r="L9" s="11">
        <v>4286</v>
      </c>
      <c r="M9" s="11">
        <v>6353</v>
      </c>
      <c r="N9" s="11">
        <v>4187</v>
      </c>
      <c r="O9" s="11">
        <f>SUM(B9:N9)</f>
        <v>102367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</v>
      </c>
      <c r="M10" s="13">
        <v>0</v>
      </c>
      <c r="N10" s="13">
        <v>25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368163</v>
      </c>
      <c r="C11" s="13">
        <v>249411</v>
      </c>
      <c r="D11" s="13">
        <v>232560</v>
      </c>
      <c r="E11" s="13">
        <v>67323</v>
      </c>
      <c r="F11" s="13">
        <v>210195</v>
      </c>
      <c r="G11" s="13">
        <v>361196</v>
      </c>
      <c r="H11" s="13">
        <v>47846</v>
      </c>
      <c r="I11" s="13">
        <v>246307</v>
      </c>
      <c r="J11" s="13">
        <v>204883</v>
      </c>
      <c r="K11" s="13">
        <v>338979</v>
      </c>
      <c r="L11" s="13">
        <v>242776</v>
      </c>
      <c r="M11" s="13">
        <v>126675</v>
      </c>
      <c r="N11" s="13">
        <v>81439</v>
      </c>
      <c r="O11" s="11">
        <f>SUM(B11:N11)</f>
        <v>2777753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28254</v>
      </c>
      <c r="C12" s="13">
        <v>24312</v>
      </c>
      <c r="D12" s="13">
        <v>18841</v>
      </c>
      <c r="E12" s="13">
        <v>8231</v>
      </c>
      <c r="F12" s="13">
        <v>20669</v>
      </c>
      <c r="G12" s="13">
        <v>38304</v>
      </c>
      <c r="H12" s="13">
        <v>5577</v>
      </c>
      <c r="I12" s="13">
        <v>25713</v>
      </c>
      <c r="J12" s="13">
        <v>18791</v>
      </c>
      <c r="K12" s="13">
        <v>24315</v>
      </c>
      <c r="L12" s="13">
        <v>17771</v>
      </c>
      <c r="M12" s="13">
        <v>7244</v>
      </c>
      <c r="N12" s="13">
        <v>3770</v>
      </c>
      <c r="O12" s="11">
        <f>SUM(B12:N12)</f>
        <v>241792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339909</v>
      </c>
      <c r="C13" s="15">
        <f t="shared" si="2"/>
        <v>225099</v>
      </c>
      <c r="D13" s="15">
        <f t="shared" si="2"/>
        <v>213719</v>
      </c>
      <c r="E13" s="15">
        <f t="shared" si="2"/>
        <v>59092</v>
      </c>
      <c r="F13" s="15">
        <f t="shared" si="2"/>
        <v>189526</v>
      </c>
      <c r="G13" s="15">
        <f t="shared" si="2"/>
        <v>322892</v>
      </c>
      <c r="H13" s="15">
        <f t="shared" si="2"/>
        <v>42269</v>
      </c>
      <c r="I13" s="15">
        <f t="shared" si="2"/>
        <v>220594</v>
      </c>
      <c r="J13" s="15">
        <f t="shared" si="2"/>
        <v>186092</v>
      </c>
      <c r="K13" s="15">
        <f t="shared" si="2"/>
        <v>314664</v>
      </c>
      <c r="L13" s="15">
        <f t="shared" si="2"/>
        <v>225005</v>
      </c>
      <c r="M13" s="15">
        <f t="shared" si="2"/>
        <v>119431</v>
      </c>
      <c r="N13" s="15">
        <f t="shared" si="2"/>
        <v>77669</v>
      </c>
      <c r="O13" s="11">
        <f>SUM(B13:N13)</f>
        <v>2535961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1.183985060846619</v>
      </c>
      <c r="C18" s="19">
        <v>1.235604634169871</v>
      </c>
      <c r="D18" s="19">
        <v>1.32357145463917</v>
      </c>
      <c r="E18" s="19">
        <v>0.812511151403719</v>
      </c>
      <c r="F18" s="19">
        <v>1.371092346034799</v>
      </c>
      <c r="G18" s="19">
        <v>1.365656744753318</v>
      </c>
      <c r="H18" s="19">
        <v>1.478023971545412</v>
      </c>
      <c r="I18" s="19">
        <v>1.261480529619653</v>
      </c>
      <c r="J18" s="19">
        <v>1.297783545908656</v>
      </c>
      <c r="K18" s="19">
        <v>1.114941468743677</v>
      </c>
      <c r="L18" s="19">
        <v>1.229464805639686</v>
      </c>
      <c r="M18" s="19">
        <v>1.173294831672019</v>
      </c>
      <c r="N18" s="19">
        <v>1.041992017030797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1456479</v>
      </c>
      <c r="C20" s="24">
        <f aca="true" t="shared" si="3" ref="C20:O20">SUM(C21:C31)</f>
        <v>1055738.7500000002</v>
      </c>
      <c r="D20" s="24">
        <f t="shared" si="3"/>
        <v>897234.0600000002</v>
      </c>
      <c r="E20" s="24">
        <f t="shared" si="3"/>
        <v>281527.54000000004</v>
      </c>
      <c r="F20" s="24">
        <f t="shared" si="3"/>
        <v>995038.9099999999</v>
      </c>
      <c r="G20" s="24">
        <f t="shared" si="3"/>
        <v>1418669.82</v>
      </c>
      <c r="H20" s="24">
        <f t="shared" si="3"/>
        <v>287219</v>
      </c>
      <c r="I20" s="24">
        <f t="shared" si="3"/>
        <v>1085908.7999999998</v>
      </c>
      <c r="J20" s="24">
        <f t="shared" si="3"/>
        <v>911790.8500000001</v>
      </c>
      <c r="K20" s="24">
        <f t="shared" si="3"/>
        <v>1241679.65</v>
      </c>
      <c r="L20" s="24">
        <f t="shared" si="3"/>
        <v>1118957.4400000002</v>
      </c>
      <c r="M20" s="24">
        <f t="shared" si="3"/>
        <v>647308.51</v>
      </c>
      <c r="N20" s="24">
        <f t="shared" si="3"/>
        <v>331216.56000000006</v>
      </c>
      <c r="O20" s="24">
        <f t="shared" si="3"/>
        <v>11728768.890000002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1121692.1</v>
      </c>
      <c r="C21" s="28">
        <f aca="true" t="shared" si="4" ref="C21:N21">ROUND((C15+C16)*C7,2)</f>
        <v>796906.22</v>
      </c>
      <c r="D21" s="28">
        <f t="shared" si="4"/>
        <v>641224.75</v>
      </c>
      <c r="E21" s="28">
        <f t="shared" si="4"/>
        <v>318966.46</v>
      </c>
      <c r="F21" s="28">
        <f t="shared" si="4"/>
        <v>674814.13</v>
      </c>
      <c r="G21" s="28">
        <f t="shared" si="4"/>
        <v>959295.96</v>
      </c>
      <c r="H21" s="28">
        <f t="shared" si="4"/>
        <v>171322.46</v>
      </c>
      <c r="I21" s="28">
        <f t="shared" si="4"/>
        <v>787814.72</v>
      </c>
      <c r="J21" s="28">
        <f t="shared" si="4"/>
        <v>652017.36</v>
      </c>
      <c r="K21" s="28">
        <f t="shared" si="4"/>
        <v>994596.61</v>
      </c>
      <c r="L21" s="28">
        <f t="shared" si="4"/>
        <v>809892.18</v>
      </c>
      <c r="M21" s="28">
        <f t="shared" si="4"/>
        <v>503178.41</v>
      </c>
      <c r="N21" s="28">
        <f t="shared" si="4"/>
        <v>292643.77</v>
      </c>
      <c r="O21" s="28">
        <f aca="true" t="shared" si="5" ref="O21:O29">SUM(B21:N21)</f>
        <v>8724365.129999999</v>
      </c>
    </row>
    <row r="22" spans="1:23" ht="18.75" customHeight="1">
      <c r="A22" s="26" t="s">
        <v>33</v>
      </c>
      <c r="B22" s="28">
        <f>IF(B18&lt;&gt;0,ROUND((B18-1)*B21,2),0)</f>
        <v>206374.59</v>
      </c>
      <c r="C22" s="28">
        <f aca="true" t="shared" si="6" ref="C22:N22">IF(C18&lt;&gt;0,ROUND((C18-1)*C21,2),0)</f>
        <v>187754.8</v>
      </c>
      <c r="D22" s="28">
        <f t="shared" si="6"/>
        <v>207482.03</v>
      </c>
      <c r="E22" s="28">
        <f t="shared" si="6"/>
        <v>-59802.65</v>
      </c>
      <c r="F22" s="28">
        <f t="shared" si="6"/>
        <v>250418.36</v>
      </c>
      <c r="G22" s="28">
        <f t="shared" si="6"/>
        <v>350773.04</v>
      </c>
      <c r="H22" s="28">
        <f t="shared" si="6"/>
        <v>81896.24</v>
      </c>
      <c r="I22" s="28">
        <f t="shared" si="6"/>
        <v>205998.21</v>
      </c>
      <c r="J22" s="28">
        <f t="shared" si="6"/>
        <v>194160.04</v>
      </c>
      <c r="K22" s="28">
        <f t="shared" si="6"/>
        <v>114320.4</v>
      </c>
      <c r="L22" s="28">
        <f t="shared" si="6"/>
        <v>185841.75</v>
      </c>
      <c r="M22" s="28">
        <f t="shared" si="6"/>
        <v>87198.22</v>
      </c>
      <c r="N22" s="28">
        <f t="shared" si="6"/>
        <v>12288.7</v>
      </c>
      <c r="O22" s="28">
        <f t="shared" si="5"/>
        <v>2024703.7299999997</v>
      </c>
      <c r="W22" s="51"/>
    </row>
    <row r="23" spans="1:15" ht="18.75" customHeight="1">
      <c r="A23" s="26" t="s">
        <v>34</v>
      </c>
      <c r="B23" s="28">
        <v>63965.97</v>
      </c>
      <c r="C23" s="28">
        <v>42537.66</v>
      </c>
      <c r="D23" s="28">
        <v>29201.35</v>
      </c>
      <c r="E23" s="28">
        <v>11145.45</v>
      </c>
      <c r="F23" s="28">
        <v>39521.03</v>
      </c>
      <c r="G23" s="28">
        <v>62556.36</v>
      </c>
      <c r="H23" s="28">
        <v>7781.69</v>
      </c>
      <c r="I23" s="28">
        <v>44763.66</v>
      </c>
      <c r="J23" s="28">
        <v>36339.13</v>
      </c>
      <c r="K23" s="28">
        <v>54381.98</v>
      </c>
      <c r="L23" s="28">
        <v>50247.45</v>
      </c>
      <c r="M23" s="28">
        <v>25047.14</v>
      </c>
      <c r="N23" s="28">
        <v>15413.62</v>
      </c>
      <c r="O23" s="28">
        <f t="shared" si="5"/>
        <v>482902.49000000005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1132.76</v>
      </c>
      <c r="C26" s="28">
        <v>838.68</v>
      </c>
      <c r="D26" s="28">
        <v>713.42</v>
      </c>
      <c r="E26" s="28">
        <v>220.56</v>
      </c>
      <c r="F26" s="28">
        <v>784.22</v>
      </c>
      <c r="G26" s="28">
        <v>1116.42</v>
      </c>
      <c r="H26" s="28">
        <v>212.39</v>
      </c>
      <c r="I26" s="28">
        <v>846.85</v>
      </c>
      <c r="J26" s="28">
        <v>718.87</v>
      </c>
      <c r="K26" s="28">
        <v>974.83</v>
      </c>
      <c r="L26" s="28">
        <v>874.08</v>
      </c>
      <c r="M26" s="28">
        <v>501.03</v>
      </c>
      <c r="N26" s="28">
        <v>258.64</v>
      </c>
      <c r="O26" s="28">
        <f t="shared" si="5"/>
        <v>9192.750000000002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654.35</v>
      </c>
      <c r="K27" s="28">
        <v>849.26</v>
      </c>
      <c r="L27" s="28">
        <v>753.83</v>
      </c>
      <c r="M27" s="28">
        <v>426.69</v>
      </c>
      <c r="N27" s="28">
        <v>223.57</v>
      </c>
      <c r="O27" s="28">
        <f t="shared" si="5"/>
        <v>7892.9800000000005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40261.96</v>
      </c>
      <c r="M29" s="28">
        <v>28987.96</v>
      </c>
      <c r="N29" s="28">
        <v>8513.94</v>
      </c>
      <c r="O29" s="28">
        <f t="shared" si="5"/>
        <v>385492.8900000001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33256.7</v>
      </c>
      <c r="L30" s="28">
        <v>28964.54</v>
      </c>
      <c r="M30" s="28">
        <v>0</v>
      </c>
      <c r="N30" s="28">
        <v>0</v>
      </c>
      <c r="O30" s="28">
        <f>SUM(B30:N30)</f>
        <v>62221.24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-52179.6</v>
      </c>
      <c r="C32" s="28">
        <f aca="true" t="shared" si="7" ref="C32:O32">+C33+C35+C48+C49+C50+C55-C56</f>
        <v>-52694.4</v>
      </c>
      <c r="D32" s="28">
        <f t="shared" si="7"/>
        <v>-31658</v>
      </c>
      <c r="E32" s="28">
        <f t="shared" si="7"/>
        <v>-10947.2</v>
      </c>
      <c r="F32" s="28">
        <f t="shared" si="7"/>
        <v>-32973.6</v>
      </c>
      <c r="G32" s="28">
        <f t="shared" si="7"/>
        <v>-65604</v>
      </c>
      <c r="H32" s="28">
        <f t="shared" si="7"/>
        <v>-9596.4</v>
      </c>
      <c r="I32" s="28">
        <f t="shared" si="7"/>
        <v>-63760.4</v>
      </c>
      <c r="J32" s="28">
        <f t="shared" si="7"/>
        <v>-40458</v>
      </c>
      <c r="K32" s="28">
        <f t="shared" si="7"/>
        <v>-28595.6</v>
      </c>
      <c r="L32" s="28">
        <f t="shared" si="7"/>
        <v>-18858.4</v>
      </c>
      <c r="M32" s="28">
        <f t="shared" si="7"/>
        <v>-27953.2</v>
      </c>
      <c r="N32" s="28">
        <f t="shared" si="7"/>
        <v>-18422.8</v>
      </c>
      <c r="O32" s="28">
        <f t="shared" si="7"/>
        <v>-453701.6000000001</v>
      </c>
    </row>
    <row r="33" spans="1:15" ht="18.75" customHeight="1">
      <c r="A33" s="26" t="s">
        <v>38</v>
      </c>
      <c r="B33" s="29">
        <f>+B34</f>
        <v>-51981.6</v>
      </c>
      <c r="C33" s="29">
        <f>+C34</f>
        <v>-52377.6</v>
      </c>
      <c r="D33" s="29">
        <f aca="true" t="shared" si="8" ref="D33:O33">+D34</f>
        <v>-31658</v>
      </c>
      <c r="E33" s="29">
        <f t="shared" si="8"/>
        <v>-10947.2</v>
      </c>
      <c r="F33" s="29">
        <f t="shared" si="8"/>
        <v>-32973.6</v>
      </c>
      <c r="G33" s="29">
        <f t="shared" si="8"/>
        <v>-65604</v>
      </c>
      <c r="H33" s="29">
        <f t="shared" si="8"/>
        <v>-9596.4</v>
      </c>
      <c r="I33" s="29">
        <f t="shared" si="8"/>
        <v>-60988.4</v>
      </c>
      <c r="J33" s="29">
        <f t="shared" si="8"/>
        <v>-40458</v>
      </c>
      <c r="K33" s="29">
        <f t="shared" si="8"/>
        <v>-28595.6</v>
      </c>
      <c r="L33" s="29">
        <f t="shared" si="8"/>
        <v>-18858.4</v>
      </c>
      <c r="M33" s="29">
        <f t="shared" si="8"/>
        <v>-27953.2</v>
      </c>
      <c r="N33" s="29">
        <f t="shared" si="8"/>
        <v>-18422.8</v>
      </c>
      <c r="O33" s="29">
        <f t="shared" si="8"/>
        <v>-450414.80000000005</v>
      </c>
    </row>
    <row r="34" spans="1:26" ht="18.75" customHeight="1">
      <c r="A34" s="27" t="s">
        <v>39</v>
      </c>
      <c r="B34" s="16">
        <f>ROUND((-B9)*$G$3,2)</f>
        <v>-51981.6</v>
      </c>
      <c r="C34" s="16">
        <f aca="true" t="shared" si="9" ref="C34:N34">ROUND((-C9)*$G$3,2)</f>
        <v>-52377.6</v>
      </c>
      <c r="D34" s="16">
        <f t="shared" si="9"/>
        <v>-31658</v>
      </c>
      <c r="E34" s="16">
        <f t="shared" si="9"/>
        <v>-10947.2</v>
      </c>
      <c r="F34" s="16">
        <f t="shared" si="9"/>
        <v>-32973.6</v>
      </c>
      <c r="G34" s="16">
        <f t="shared" si="9"/>
        <v>-65604</v>
      </c>
      <c r="H34" s="16">
        <f t="shared" si="9"/>
        <v>-9596.4</v>
      </c>
      <c r="I34" s="16">
        <f t="shared" si="9"/>
        <v>-60988.4</v>
      </c>
      <c r="J34" s="16">
        <f t="shared" si="9"/>
        <v>-40458</v>
      </c>
      <c r="K34" s="16">
        <f t="shared" si="9"/>
        <v>-28595.6</v>
      </c>
      <c r="L34" s="16">
        <f t="shared" si="9"/>
        <v>-18858.4</v>
      </c>
      <c r="M34" s="16">
        <f t="shared" si="9"/>
        <v>-27953.2</v>
      </c>
      <c r="N34" s="16">
        <f t="shared" si="9"/>
        <v>-18422.8</v>
      </c>
      <c r="O34" s="30">
        <f aca="true" t="shared" si="10" ref="O34:O56">SUM(B34:N34)</f>
        <v>-450414.80000000005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-198</v>
      </c>
      <c r="C35" s="29">
        <f aca="true" t="shared" si="11" ref="C35:O35">SUM(C36:C46)</f>
        <v>-316.8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-2772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-3286.8000000000466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-198</v>
      </c>
      <c r="C37" s="31">
        <v>-316.8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-2772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-3286.8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1404299.4</v>
      </c>
      <c r="C54" s="34">
        <f aca="true" t="shared" si="13" ref="C54:N54">+C20+C32</f>
        <v>1003044.3500000002</v>
      </c>
      <c r="D54" s="34">
        <f t="shared" si="13"/>
        <v>865576.0600000002</v>
      </c>
      <c r="E54" s="34">
        <f t="shared" si="13"/>
        <v>270580.34</v>
      </c>
      <c r="F54" s="34">
        <f t="shared" si="13"/>
        <v>962065.3099999999</v>
      </c>
      <c r="G54" s="34">
        <f t="shared" si="13"/>
        <v>1353065.82</v>
      </c>
      <c r="H54" s="34">
        <f t="shared" si="13"/>
        <v>277622.6</v>
      </c>
      <c r="I54" s="34">
        <f t="shared" si="13"/>
        <v>1022148.3999999998</v>
      </c>
      <c r="J54" s="34">
        <f t="shared" si="13"/>
        <v>871332.8500000001</v>
      </c>
      <c r="K54" s="34">
        <f t="shared" si="13"/>
        <v>1213084.0499999998</v>
      </c>
      <c r="L54" s="34">
        <f t="shared" si="13"/>
        <v>1100099.0400000003</v>
      </c>
      <c r="M54" s="34">
        <f t="shared" si="13"/>
        <v>619355.31</v>
      </c>
      <c r="N54" s="34">
        <f t="shared" si="13"/>
        <v>312793.76000000007</v>
      </c>
      <c r="O54" s="34">
        <f>SUM(B54:N54)</f>
        <v>11275067.290000001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1404299.41</v>
      </c>
      <c r="C60" s="42">
        <f t="shared" si="14"/>
        <v>1003044.3600000001</v>
      </c>
      <c r="D60" s="42">
        <f t="shared" si="14"/>
        <v>865576.05</v>
      </c>
      <c r="E60" s="42">
        <f t="shared" si="14"/>
        <v>270580.33</v>
      </c>
      <c r="F60" s="42">
        <f t="shared" si="14"/>
        <v>962065.31</v>
      </c>
      <c r="G60" s="42">
        <f t="shared" si="14"/>
        <v>1353065.82</v>
      </c>
      <c r="H60" s="42">
        <f t="shared" si="14"/>
        <v>277622.61</v>
      </c>
      <c r="I60" s="42">
        <f t="shared" si="14"/>
        <v>1022148.4</v>
      </c>
      <c r="J60" s="42">
        <f t="shared" si="14"/>
        <v>871332.86</v>
      </c>
      <c r="K60" s="42">
        <f t="shared" si="14"/>
        <v>1213084.05</v>
      </c>
      <c r="L60" s="42">
        <f t="shared" si="14"/>
        <v>1100099.04</v>
      </c>
      <c r="M60" s="42">
        <f t="shared" si="14"/>
        <v>619355.31</v>
      </c>
      <c r="N60" s="42">
        <f t="shared" si="14"/>
        <v>312793.76</v>
      </c>
      <c r="O60" s="34">
        <f t="shared" si="14"/>
        <v>11275067.310000002</v>
      </c>
      <c r="Q60"/>
    </row>
    <row r="61" spans="1:18" ht="18.75" customHeight="1">
      <c r="A61" s="26" t="s">
        <v>54</v>
      </c>
      <c r="B61" s="42">
        <v>1155291.4</v>
      </c>
      <c r="C61" s="42">
        <v>711992.52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1867283.92</v>
      </c>
      <c r="P61"/>
      <c r="Q61"/>
      <c r="R61" s="41"/>
    </row>
    <row r="62" spans="1:16" ht="18.75" customHeight="1">
      <c r="A62" s="26" t="s">
        <v>55</v>
      </c>
      <c r="B62" s="42">
        <v>249008.01</v>
      </c>
      <c r="C62" s="42">
        <v>291051.84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540059.8500000001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865576.05</v>
      </c>
      <c r="E63" s="43">
        <v>0</v>
      </c>
      <c r="F63" s="43">
        <v>0</v>
      </c>
      <c r="G63" s="43">
        <v>0</v>
      </c>
      <c r="H63" s="42">
        <v>277622.61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1143198.6600000001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270580.33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270580.33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962065.31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962065.31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1353065.82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1353065.82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1022148.4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1022148.4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871332.86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871332.86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1213084.05</v>
      </c>
      <c r="L69" s="29">
        <v>1100099.04</v>
      </c>
      <c r="M69" s="43">
        <v>0</v>
      </c>
      <c r="N69" s="43">
        <v>0</v>
      </c>
      <c r="O69" s="34">
        <f t="shared" si="15"/>
        <v>2313183.09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619355.31</v>
      </c>
      <c r="N70" s="43">
        <v>0</v>
      </c>
      <c r="O70" s="34">
        <f t="shared" si="15"/>
        <v>619355.31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312793.76</v>
      </c>
      <c r="O71" s="46">
        <f t="shared" si="15"/>
        <v>312793.76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2023-12-15T21:55:54Z</dcterms:modified>
  <cp:category/>
  <cp:version/>
  <cp:contentType/>
  <cp:contentStatus/>
</cp:coreProperties>
</file>