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<sst xmlns="http://schemas.openxmlformats.org/spreadsheetml/2006/main" count="89" uniqueCount="86">
  <si>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</si>
  <si>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</si>
  <si>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</si>
  <si>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</si>
  <si>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</si>
  <si>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</si>
  <si>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</si>
  <si>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</si>
  <si>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</si>
  <si>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</si>
  <si>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</si>
  <si>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</si>
  <si>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</si>
  <si>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</si>
  <si>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</si>
  <si>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</si>
  <si>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</si>
  <si>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</si>
  <si>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</si>
  <si>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</si>
  <si>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</si>
  <si>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</si>
  <si>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</si>
  <si>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</si>
  <si>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</si>
  <si>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</si>
  <si>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</si>
  <si>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</si>
  <si>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</si>
  <si>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</si>
  <si>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</si>
  <si>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</si>
  <si>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</si>
  <si>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</si>
  <si>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</si>
  <si>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</si>
  <si>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</si>
  <si>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</si>
  <si>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</si>
  <si>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</si>
  <si>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</si>
  <si>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</si>
  <si>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</si>
  <si>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</si>
  <si>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</si>
  <si>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</si>
  <si>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</si>
  <si>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</si>
  <si>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</si>
  <si>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</si>
  <si>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</si>
  <si>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</si>
  <si>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</si>
  <si>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</si>
  <si>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</si>
  <si>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</si>
  <si>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</si>
  <si>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</si>
  <si>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</si>
  <si>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</si>
  <si>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</si>
  <si>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</si>
  <si>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</si>
  <si>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</si>
  <si>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</si>
  <si>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</si>
  <si>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</si>
  <si>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</si>
  <si>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</si>
  <si>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</si>
  <si>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</si>
  <si>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</si>
  <si>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</si>
  <si>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</si>
  <si>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</si>
  <si>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</si>
  <si>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</si>
  <si>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</si>
  <si>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</si>
  <si>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</si>
  <si>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</si>
  <si>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</si>
  <si>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</si>
  <si>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</si>
  <si>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09/12/23 - VENCIMENTO 15/12/23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</si>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</sst>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295388</v>
      </c>
      <c r="C7" s="9">
        <f t="shared" si="0"/>
        <v>198096</v>
      </c>
      <c r="D7" s="9">
        <f t="shared" si="0"/>
        <v>198163</v>
      </c>
      <c r="E7" s="9">
        <f t="shared" si="0"/>
        <v>54789</v>
      </c>
      <c r="F7" s="9">
        <f t="shared" si="0"/>
        <v>163053</v>
      </c>
      <c r="G7" s="9">
        <f t="shared" si="0"/>
        <v>258926</v>
      </c>
      <c r="H7" s="9">
        <f t="shared" si="0"/>
        <v>36189</v>
      </c>
      <c r="I7" s="9">
        <f t="shared" si="0"/>
        <v>193789</v>
      </c>
      <c r="J7" s="9">
        <f t="shared" si="0"/>
        <v>162905</v>
      </c>
      <c r="K7" s="9">
        <f t="shared" si="0"/>
        <v>248009</v>
      </c>
      <c r="L7" s="9">
        <f t="shared" si="0"/>
        <v>186353</v>
      </c>
      <c r="M7" s="9">
        <f t="shared" si="0"/>
        <v>88009</v>
      </c>
      <c r="N7" s="9">
        <f t="shared" si="0"/>
        <v>56927</v>
      </c>
      <c r="O7" s="9">
        <f t="shared" si="0"/>
        <v>2140596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11251</v>
      </c>
      <c r="C8" s="11">
        <f t="shared" si="1"/>
        <v>11639</v>
      </c>
      <c r="D8" s="11">
        <f t="shared" si="1"/>
        <v>7441</v>
      </c>
      <c r="E8" s="11">
        <f t="shared" si="1"/>
        <v>2386</v>
      </c>
      <c r="F8" s="11">
        <f t="shared" si="1"/>
        <v>7106</v>
      </c>
      <c r="G8" s="11">
        <f t="shared" si="1"/>
        <v>13359</v>
      </c>
      <c r="H8" s="11">
        <f t="shared" si="1"/>
        <v>1946</v>
      </c>
      <c r="I8" s="11">
        <f t="shared" si="1"/>
        <v>13411</v>
      </c>
      <c r="J8" s="11">
        <f t="shared" si="1"/>
        <v>8348</v>
      </c>
      <c r="K8" s="11">
        <f t="shared" si="1"/>
        <v>5735</v>
      </c>
      <c r="L8" s="11">
        <f t="shared" si="1"/>
        <v>4212</v>
      </c>
      <c r="M8" s="11">
        <f t="shared" si="1"/>
        <v>4810</v>
      </c>
      <c r="N8" s="11">
        <f t="shared" si="1"/>
        <v>3385</v>
      </c>
      <c r="O8" s="11">
        <f t="shared" si="1"/>
        <v>95029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11251</v>
      </c>
      <c r="C9" s="11">
        <v>11639</v>
      </c>
      <c r="D9" s="11">
        <v>7441</v>
      </c>
      <c r="E9" s="11">
        <v>2386</v>
      </c>
      <c r="F9" s="11">
        <v>7106</v>
      </c>
      <c r="G9" s="11">
        <v>13359</v>
      </c>
      <c r="H9" s="11">
        <v>1946</v>
      </c>
      <c r="I9" s="11">
        <v>13411</v>
      </c>
      <c r="J9" s="11">
        <v>8348</v>
      </c>
      <c r="K9" s="11">
        <v>5735</v>
      </c>
      <c r="L9" s="11">
        <v>4209</v>
      </c>
      <c r="M9" s="11">
        <v>4810</v>
      </c>
      <c r="N9" s="11">
        <v>3374</v>
      </c>
      <c r="O9" s="11">
        <f>SUM(B9:N9)</f>
        <v>95015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</v>
      </c>
      <c r="M10" s="13">
        <v>0</v>
      </c>
      <c r="N10" s="13">
        <v>11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284137</v>
      </c>
      <c r="C11" s="13">
        <v>186457</v>
      </c>
      <c r="D11" s="13">
        <v>190722</v>
      </c>
      <c r="E11" s="13">
        <v>52403</v>
      </c>
      <c r="F11" s="13">
        <v>155947</v>
      </c>
      <c r="G11" s="13">
        <v>245567</v>
      </c>
      <c r="H11" s="13">
        <v>34243</v>
      </c>
      <c r="I11" s="13">
        <v>180378</v>
      </c>
      <c r="J11" s="13">
        <v>154557</v>
      </c>
      <c r="K11" s="13">
        <v>242274</v>
      </c>
      <c r="L11" s="13">
        <v>182141</v>
      </c>
      <c r="M11" s="13">
        <v>83199</v>
      </c>
      <c r="N11" s="13">
        <v>53542</v>
      </c>
      <c r="O11" s="11">
        <f>SUM(B11:N11)</f>
        <v>2045567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22276</v>
      </c>
      <c r="C12" s="13">
        <v>18636</v>
      </c>
      <c r="D12" s="13">
        <v>16274</v>
      </c>
      <c r="E12" s="13">
        <v>6178</v>
      </c>
      <c r="F12" s="13">
        <v>15789</v>
      </c>
      <c r="G12" s="13">
        <v>27197</v>
      </c>
      <c r="H12" s="13">
        <v>4125</v>
      </c>
      <c r="I12" s="13">
        <v>18895</v>
      </c>
      <c r="J12" s="13">
        <v>14196</v>
      </c>
      <c r="K12" s="13">
        <v>17728</v>
      </c>
      <c r="L12" s="13">
        <v>12622</v>
      </c>
      <c r="M12" s="13">
        <v>4957</v>
      </c>
      <c r="N12" s="13">
        <v>2448</v>
      </c>
      <c r="O12" s="11">
        <f>SUM(B12:N12)</f>
        <v>181321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261861</v>
      </c>
      <c r="C13" s="15">
        <f t="shared" si="2"/>
        <v>167821</v>
      </c>
      <c r="D13" s="15">
        <f t="shared" si="2"/>
        <v>174448</v>
      </c>
      <c r="E13" s="15">
        <f t="shared" si="2"/>
        <v>46225</v>
      </c>
      <c r="F13" s="15">
        <f t="shared" si="2"/>
        <v>140158</v>
      </c>
      <c r="G13" s="15">
        <f t="shared" si="2"/>
        <v>218370</v>
      </c>
      <c r="H13" s="15">
        <f t="shared" si="2"/>
        <v>30118</v>
      </c>
      <c r="I13" s="15">
        <f t="shared" si="2"/>
        <v>161483</v>
      </c>
      <c r="J13" s="15">
        <f t="shared" si="2"/>
        <v>140361</v>
      </c>
      <c r="K13" s="15">
        <f t="shared" si="2"/>
        <v>224546</v>
      </c>
      <c r="L13" s="15">
        <f t="shared" si="2"/>
        <v>169519</v>
      </c>
      <c r="M13" s="15">
        <f t="shared" si="2"/>
        <v>78242</v>
      </c>
      <c r="N13" s="15">
        <f t="shared" si="2"/>
        <v>51094</v>
      </c>
      <c r="O13" s="11">
        <f>SUM(B13:N13)</f>
        <v>1864246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1.135563898781463</v>
      </c>
      <c r="C18" s="19">
        <v>1.212484391833184</v>
      </c>
      <c r="D18" s="19">
        <v>1.333814595666548</v>
      </c>
      <c r="E18" s="19">
        <v>0.822316618926848</v>
      </c>
      <c r="F18" s="19">
        <v>1.264316034728082</v>
      </c>
      <c r="G18" s="19">
        <v>1.309445231899187</v>
      </c>
      <c r="H18" s="19">
        <v>1.368906179926053</v>
      </c>
      <c r="I18" s="19">
        <v>1.120381715437156</v>
      </c>
      <c r="J18" s="19">
        <v>1.305196902971084</v>
      </c>
      <c r="K18" s="19">
        <v>1.104077152395601</v>
      </c>
      <c r="L18" s="19">
        <v>1.176643182860789</v>
      </c>
      <c r="M18" s="19">
        <v>1.14521282383312</v>
      </c>
      <c r="N18" s="19">
        <v>1.003960120249933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1096444.72</v>
      </c>
      <c r="C20" s="24">
        <f aca="true" t="shared" si="3" ref="C20:O20">SUM(C21:C31)</f>
        <v>791735.9900000001</v>
      </c>
      <c r="D20" s="24">
        <f t="shared" si="3"/>
        <v>748630.41</v>
      </c>
      <c r="E20" s="24">
        <f t="shared" si="3"/>
        <v>224903.25</v>
      </c>
      <c r="F20" s="24">
        <f t="shared" si="3"/>
        <v>695435.58</v>
      </c>
      <c r="G20" s="24">
        <f t="shared" si="3"/>
        <v>946925.5000000001</v>
      </c>
      <c r="H20" s="24">
        <f t="shared" si="3"/>
        <v>201522.61</v>
      </c>
      <c r="I20" s="24">
        <f t="shared" si="3"/>
        <v>734654.7499999999</v>
      </c>
      <c r="J20" s="24">
        <f t="shared" si="3"/>
        <v>700555.8900000001</v>
      </c>
      <c r="K20" s="24">
        <f t="shared" si="3"/>
        <v>904372.9100000001</v>
      </c>
      <c r="L20" s="24">
        <f t="shared" si="3"/>
        <v>826580.1599999999</v>
      </c>
      <c r="M20" s="24">
        <f t="shared" si="3"/>
        <v>430717.54</v>
      </c>
      <c r="N20" s="24">
        <f t="shared" si="3"/>
        <v>215954.09</v>
      </c>
      <c r="O20" s="24">
        <f t="shared" si="3"/>
        <v>8518433.4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871985.38</v>
      </c>
      <c r="C21" s="28">
        <f aca="true" t="shared" si="4" ref="C21:N21">ROUND((C15+C16)*C7,2)</f>
        <v>604113.56</v>
      </c>
      <c r="D21" s="28">
        <f t="shared" si="4"/>
        <v>529986.94</v>
      </c>
      <c r="E21" s="28">
        <f t="shared" si="4"/>
        <v>250330.94</v>
      </c>
      <c r="F21" s="28">
        <f t="shared" si="4"/>
        <v>505447.99</v>
      </c>
      <c r="G21" s="28">
        <f t="shared" si="4"/>
        <v>660416.66</v>
      </c>
      <c r="H21" s="28">
        <f t="shared" si="4"/>
        <v>123932.85</v>
      </c>
      <c r="I21" s="28">
        <f t="shared" si="4"/>
        <v>586812.47</v>
      </c>
      <c r="J21" s="28">
        <f t="shared" si="4"/>
        <v>496159.76</v>
      </c>
      <c r="K21" s="28">
        <f t="shared" si="4"/>
        <v>713993.11</v>
      </c>
      <c r="L21" s="28">
        <f t="shared" si="4"/>
        <v>610865.13</v>
      </c>
      <c r="M21" s="28">
        <f t="shared" si="4"/>
        <v>332894.04</v>
      </c>
      <c r="N21" s="28">
        <f t="shared" si="4"/>
        <v>194502.48</v>
      </c>
      <c r="O21" s="28">
        <f aca="true" t="shared" si="5" ref="O21:O29">SUM(B21:N21)</f>
        <v>6481441.3100000005</v>
      </c>
    </row>
    <row r="22" spans="1:23" ht="18.75" customHeight="1">
      <c r="A22" s="26" t="s">
        <v>33</v>
      </c>
      <c r="B22" s="28">
        <f>IF(B18&lt;&gt;0,ROUND((B18-1)*B21,2),0)</f>
        <v>118209.74</v>
      </c>
      <c r="C22" s="28">
        <f aca="true" t="shared" si="6" ref="C22:N22">IF(C18&lt;&gt;0,ROUND((C18-1)*C21,2),0)</f>
        <v>128364.7</v>
      </c>
      <c r="D22" s="28">
        <f t="shared" si="6"/>
        <v>176917.38</v>
      </c>
      <c r="E22" s="28">
        <f t="shared" si="6"/>
        <v>-44479.65</v>
      </c>
      <c r="F22" s="28">
        <f t="shared" si="6"/>
        <v>133598.01</v>
      </c>
      <c r="G22" s="28">
        <f t="shared" si="6"/>
        <v>204362.79</v>
      </c>
      <c r="H22" s="28">
        <f t="shared" si="6"/>
        <v>45719.59</v>
      </c>
      <c r="I22" s="28">
        <f t="shared" si="6"/>
        <v>70641.49</v>
      </c>
      <c r="J22" s="28">
        <f t="shared" si="6"/>
        <v>151426.42</v>
      </c>
      <c r="K22" s="28">
        <f t="shared" si="6"/>
        <v>74310.37</v>
      </c>
      <c r="L22" s="28">
        <f t="shared" si="6"/>
        <v>107905.16</v>
      </c>
      <c r="M22" s="28">
        <f t="shared" si="6"/>
        <v>48340.48</v>
      </c>
      <c r="N22" s="28">
        <f t="shared" si="6"/>
        <v>770.25</v>
      </c>
      <c r="O22" s="28">
        <f t="shared" si="5"/>
        <v>1216086.7299999997</v>
      </c>
      <c r="W22" s="51"/>
    </row>
    <row r="23" spans="1:15" ht="18.75" customHeight="1">
      <c r="A23" s="26" t="s">
        <v>34</v>
      </c>
      <c r="B23" s="28">
        <v>41650.77</v>
      </c>
      <c r="C23" s="28">
        <v>30603.3</v>
      </c>
      <c r="D23" s="28">
        <v>22206.83</v>
      </c>
      <c r="E23" s="28">
        <v>7787.39</v>
      </c>
      <c r="F23" s="28">
        <v>26060.62</v>
      </c>
      <c r="G23" s="28">
        <v>36096.14</v>
      </c>
      <c r="H23" s="28">
        <v>5643.39</v>
      </c>
      <c r="I23" s="28">
        <v>29857.69</v>
      </c>
      <c r="J23" s="28">
        <v>23578.31</v>
      </c>
      <c r="K23" s="28">
        <v>36646.23</v>
      </c>
      <c r="L23" s="28">
        <v>33833.85</v>
      </c>
      <c r="M23" s="28">
        <v>17601.01</v>
      </c>
      <c r="N23" s="28">
        <v>9813.58</v>
      </c>
      <c r="O23" s="28">
        <f t="shared" si="5"/>
        <v>321379.11000000004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1285.25</v>
      </c>
      <c r="C26" s="28">
        <v>953.04</v>
      </c>
      <c r="D26" s="28">
        <v>906.75</v>
      </c>
      <c r="E26" s="28">
        <v>266.85</v>
      </c>
      <c r="F26" s="28">
        <v>827.79</v>
      </c>
      <c r="G26" s="28">
        <v>1121.87</v>
      </c>
      <c r="H26" s="28">
        <v>220.56</v>
      </c>
      <c r="I26" s="28">
        <v>857.74</v>
      </c>
      <c r="J26" s="28">
        <v>835.95</v>
      </c>
      <c r="K26" s="28">
        <v>1070.13</v>
      </c>
      <c r="L26" s="28">
        <v>974.83</v>
      </c>
      <c r="M26" s="28">
        <v>498.3</v>
      </c>
      <c r="N26" s="28">
        <v>255.95</v>
      </c>
      <c r="O26" s="28">
        <f t="shared" si="5"/>
        <v>10075.01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742.93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654.35</v>
      </c>
      <c r="K27" s="28">
        <v>849.26</v>
      </c>
      <c r="L27" s="28">
        <v>753.83</v>
      </c>
      <c r="M27" s="28">
        <v>426.69</v>
      </c>
      <c r="N27" s="28">
        <v>223.57</v>
      </c>
      <c r="O27" s="28">
        <f t="shared" si="5"/>
        <v>7892.9800000000005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390.39</v>
      </c>
      <c r="L28" s="28">
        <v>351.6</v>
      </c>
      <c r="M28" s="28">
        <v>199.01</v>
      </c>
      <c r="N28" s="28">
        <v>104.27</v>
      </c>
      <c r="O28" s="28">
        <f t="shared" si="5"/>
        <v>3676.8799999999997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58310.19</v>
      </c>
      <c r="C29" s="28">
        <v>23071.85</v>
      </c>
      <c r="D29" s="28">
        <v>15886.92</v>
      </c>
      <c r="E29" s="28">
        <v>8935.82</v>
      </c>
      <c r="F29" s="28">
        <v>26769.58</v>
      </c>
      <c r="G29" s="28">
        <v>41862.64</v>
      </c>
      <c r="H29" s="28">
        <v>23996.29</v>
      </c>
      <c r="I29" s="28">
        <v>41933.63</v>
      </c>
      <c r="J29" s="28">
        <v>25822.68</v>
      </c>
      <c r="K29" s="28">
        <v>41139.43</v>
      </c>
      <c r="L29" s="28">
        <v>40261.96</v>
      </c>
      <c r="M29" s="28">
        <v>28987.96</v>
      </c>
      <c r="N29" s="28">
        <v>8513.94</v>
      </c>
      <c r="O29" s="28">
        <f t="shared" si="5"/>
        <v>385492.8900000001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34203.94</v>
      </c>
      <c r="L30" s="28">
        <v>29863.75</v>
      </c>
      <c r="M30" s="28">
        <v>0</v>
      </c>
      <c r="N30" s="28">
        <v>0</v>
      </c>
      <c r="O30" s="28">
        <f>SUM(B30:N30)</f>
        <v>64067.69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-49504.4</v>
      </c>
      <c r="C32" s="28">
        <f aca="true" t="shared" si="7" ref="C32:O32">+C33+C35+C48+C49+C50+C55-C56</f>
        <v>-51211.6</v>
      </c>
      <c r="D32" s="28">
        <f t="shared" si="7"/>
        <v>-32740.4</v>
      </c>
      <c r="E32" s="28">
        <f t="shared" si="7"/>
        <v>-10498.4</v>
      </c>
      <c r="F32" s="28">
        <f t="shared" si="7"/>
        <v>-31266.4</v>
      </c>
      <c r="G32" s="28">
        <f t="shared" si="7"/>
        <v>-58779.6</v>
      </c>
      <c r="H32" s="28">
        <f t="shared" si="7"/>
        <v>-8562.4</v>
      </c>
      <c r="I32" s="28">
        <f t="shared" si="7"/>
        <v>-59008.4</v>
      </c>
      <c r="J32" s="28">
        <f t="shared" si="7"/>
        <v>-36731.2</v>
      </c>
      <c r="K32" s="28">
        <f t="shared" si="7"/>
        <v>-745234</v>
      </c>
      <c r="L32" s="28">
        <f t="shared" si="7"/>
        <v>-684519.6</v>
      </c>
      <c r="M32" s="28">
        <f t="shared" si="7"/>
        <v>-21164</v>
      </c>
      <c r="N32" s="28">
        <f t="shared" si="7"/>
        <v>-14845.6</v>
      </c>
      <c r="O32" s="28">
        <f t="shared" si="7"/>
        <v>-1804066</v>
      </c>
    </row>
    <row r="33" spans="1:15" ht="18.75" customHeight="1">
      <c r="A33" s="26" t="s">
        <v>38</v>
      </c>
      <c r="B33" s="29">
        <f>+B34</f>
        <v>-49504.4</v>
      </c>
      <c r="C33" s="29">
        <f>+C34</f>
        <v>-51211.6</v>
      </c>
      <c r="D33" s="29">
        <f aca="true" t="shared" si="8" ref="D33:O33">+D34</f>
        <v>-32740.4</v>
      </c>
      <c r="E33" s="29">
        <f t="shared" si="8"/>
        <v>-10498.4</v>
      </c>
      <c r="F33" s="29">
        <f t="shared" si="8"/>
        <v>-31266.4</v>
      </c>
      <c r="G33" s="29">
        <f t="shared" si="8"/>
        <v>-58779.6</v>
      </c>
      <c r="H33" s="29">
        <f t="shared" si="8"/>
        <v>-8562.4</v>
      </c>
      <c r="I33" s="29">
        <f t="shared" si="8"/>
        <v>-59008.4</v>
      </c>
      <c r="J33" s="29">
        <f t="shared" si="8"/>
        <v>-36731.2</v>
      </c>
      <c r="K33" s="29">
        <f t="shared" si="8"/>
        <v>-25234</v>
      </c>
      <c r="L33" s="29">
        <f t="shared" si="8"/>
        <v>-18519.6</v>
      </c>
      <c r="M33" s="29">
        <f t="shared" si="8"/>
        <v>-21164</v>
      </c>
      <c r="N33" s="29">
        <f t="shared" si="8"/>
        <v>-14845.6</v>
      </c>
      <c r="O33" s="29">
        <f t="shared" si="8"/>
        <v>-418065.99999999994</v>
      </c>
    </row>
    <row r="34" spans="1:26" ht="18.75" customHeight="1">
      <c r="A34" s="27" t="s">
        <v>39</v>
      </c>
      <c r="B34" s="16">
        <f>ROUND((-B9)*$G$3,2)</f>
        <v>-49504.4</v>
      </c>
      <c r="C34" s="16">
        <f aca="true" t="shared" si="9" ref="C34:N34">ROUND((-C9)*$G$3,2)</f>
        <v>-51211.6</v>
      </c>
      <c r="D34" s="16">
        <f t="shared" si="9"/>
        <v>-32740.4</v>
      </c>
      <c r="E34" s="16">
        <f t="shared" si="9"/>
        <v>-10498.4</v>
      </c>
      <c r="F34" s="16">
        <f t="shared" si="9"/>
        <v>-31266.4</v>
      </c>
      <c r="G34" s="16">
        <f t="shared" si="9"/>
        <v>-58779.6</v>
      </c>
      <c r="H34" s="16">
        <f t="shared" si="9"/>
        <v>-8562.4</v>
      </c>
      <c r="I34" s="16">
        <f t="shared" si="9"/>
        <v>-59008.4</v>
      </c>
      <c r="J34" s="16">
        <f t="shared" si="9"/>
        <v>-36731.2</v>
      </c>
      <c r="K34" s="16">
        <f t="shared" si="9"/>
        <v>-25234</v>
      </c>
      <c r="L34" s="16">
        <f t="shared" si="9"/>
        <v>-18519.6</v>
      </c>
      <c r="M34" s="16">
        <f t="shared" si="9"/>
        <v>-21164</v>
      </c>
      <c r="N34" s="16">
        <f t="shared" si="9"/>
        <v>-14845.6</v>
      </c>
      <c r="O34" s="30">
        <f aca="true" t="shared" si="10" ref="O34:O56">SUM(B34:N34)</f>
        <v>-418065.99999999994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-720000</v>
      </c>
      <c r="L35" s="29">
        <f t="shared" si="11"/>
        <v>-666000</v>
      </c>
      <c r="M35" s="29">
        <f t="shared" si="11"/>
        <v>0</v>
      </c>
      <c r="N35" s="29">
        <f t="shared" si="11"/>
        <v>0</v>
      </c>
      <c r="O35" s="29">
        <f t="shared" si="11"/>
        <v>-1386000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-720000</v>
      </c>
      <c r="L42" s="31">
        <v>-666000</v>
      </c>
      <c r="M42" s="31">
        <v>0</v>
      </c>
      <c r="N42" s="31">
        <v>0</v>
      </c>
      <c r="O42" s="31">
        <f t="shared" si="10"/>
        <v>-1386000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1046940.32</v>
      </c>
      <c r="C54" s="34">
        <f aca="true" t="shared" si="13" ref="C54:N54">+C20+C32</f>
        <v>740524.3900000001</v>
      </c>
      <c r="D54" s="34">
        <f t="shared" si="13"/>
        <v>715890.01</v>
      </c>
      <c r="E54" s="34">
        <f t="shared" si="13"/>
        <v>214404.85</v>
      </c>
      <c r="F54" s="34">
        <f t="shared" si="13"/>
        <v>664169.1799999999</v>
      </c>
      <c r="G54" s="34">
        <f t="shared" si="13"/>
        <v>888145.9000000001</v>
      </c>
      <c r="H54" s="34">
        <f t="shared" si="13"/>
        <v>192960.21</v>
      </c>
      <c r="I54" s="34">
        <f t="shared" si="13"/>
        <v>675646.3499999999</v>
      </c>
      <c r="J54" s="34">
        <f t="shared" si="13"/>
        <v>663824.6900000002</v>
      </c>
      <c r="K54" s="34">
        <f t="shared" si="13"/>
        <v>159138.91000000015</v>
      </c>
      <c r="L54" s="34">
        <f t="shared" si="13"/>
        <v>142060.55999999994</v>
      </c>
      <c r="M54" s="34">
        <f t="shared" si="13"/>
        <v>409553.54</v>
      </c>
      <c r="N54" s="34">
        <f t="shared" si="13"/>
        <v>201108.49</v>
      </c>
      <c r="O54" s="34">
        <f>SUM(B54:N54)</f>
        <v>6714367.4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1046940.3200000001</v>
      </c>
      <c r="C60" s="42">
        <f t="shared" si="14"/>
        <v>740524.4</v>
      </c>
      <c r="D60" s="42">
        <f t="shared" si="14"/>
        <v>715890.01</v>
      </c>
      <c r="E60" s="42">
        <f t="shared" si="14"/>
        <v>214404.85</v>
      </c>
      <c r="F60" s="42">
        <f t="shared" si="14"/>
        <v>664169.18</v>
      </c>
      <c r="G60" s="42">
        <f t="shared" si="14"/>
        <v>888145.89</v>
      </c>
      <c r="H60" s="42">
        <f t="shared" si="14"/>
        <v>192960.21</v>
      </c>
      <c r="I60" s="42">
        <f t="shared" si="14"/>
        <v>675646.35</v>
      </c>
      <c r="J60" s="42">
        <f t="shared" si="14"/>
        <v>663824.69</v>
      </c>
      <c r="K60" s="42">
        <f t="shared" si="14"/>
        <v>159138.91</v>
      </c>
      <c r="L60" s="42">
        <f t="shared" si="14"/>
        <v>142060.57</v>
      </c>
      <c r="M60" s="42">
        <f t="shared" si="14"/>
        <v>409553.55</v>
      </c>
      <c r="N60" s="42">
        <f t="shared" si="14"/>
        <v>201108.49</v>
      </c>
      <c r="O60" s="34">
        <f t="shared" si="14"/>
        <v>6714367.420000001</v>
      </c>
      <c r="Q60"/>
    </row>
    <row r="61" spans="1:18" ht="18.75" customHeight="1">
      <c r="A61" s="26" t="s">
        <v>54</v>
      </c>
      <c r="B61" s="42">
        <v>864043.75</v>
      </c>
      <c r="C61" s="42">
        <v>527440.99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1391484.74</v>
      </c>
      <c r="P61"/>
      <c r="Q61"/>
      <c r="R61" s="41"/>
    </row>
    <row r="62" spans="1:16" ht="18.75" customHeight="1">
      <c r="A62" s="26" t="s">
        <v>55</v>
      </c>
      <c r="B62" s="42">
        <v>182896.57</v>
      </c>
      <c r="C62" s="42">
        <v>213083.41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395979.98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715890.01</v>
      </c>
      <c r="E63" s="43">
        <v>0</v>
      </c>
      <c r="F63" s="43">
        <v>0</v>
      </c>
      <c r="G63" s="43">
        <v>0</v>
      </c>
      <c r="H63" s="42">
        <v>192960.21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908850.22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214404.85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214404.85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664169.18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664169.18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888145.89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888145.89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675646.35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675646.35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663824.69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663824.69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159138.91</v>
      </c>
      <c r="L69" s="29">
        <v>142060.57</v>
      </c>
      <c r="M69" s="43">
        <v>0</v>
      </c>
      <c r="N69" s="43">
        <v>0</v>
      </c>
      <c r="O69" s="34">
        <f t="shared" si="15"/>
        <v>301199.48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409553.55</v>
      </c>
      <c r="N70" s="43">
        <v>0</v>
      </c>
      <c r="O70" s="34">
        <f t="shared" si="15"/>
        <v>409553.55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201108.49</v>
      </c>
      <c r="O71" s="46">
        <f t="shared" si="15"/>
        <v>201108.49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2023-12-15T13:02:11Z</dcterms:modified>
  <cp:category/>
  <cp:version/>
  <cp:contentType/>
  <cp:contentStatus/>
</cp:coreProperties>
</file>