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<sst xmlns="http://schemas.openxmlformats.org/spreadsheetml/2006/main" count="89" uniqueCount="86">
  <si>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</si>
  <si>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</si>
  <si>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</si>
  <si>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</si>
  <si>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</si>
  <si>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</si>
  <si>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</si>
  <si>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</si>
  <si>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</si>
  <si>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</si>
  <si>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</si>
  <si>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</si>
  <si>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</si>
  <si>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</si>
  <si>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</si>
  <si>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</si>
  <si>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</si>
  <si>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</si>
  <si>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</si>
  <si>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</si>
  <si>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</si>
  <si>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</si>
  <si>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</si>
  <si>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</si>
  <si>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</si>
  <si>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</si>
  <si>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</si>
  <si>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</si>
  <si>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</si>
  <si>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</si>
  <si>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</si>
  <si>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</si>
  <si>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</si>
  <si>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</si>
  <si>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</si>
  <si>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</si>
  <si>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</si>
  <si>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</si>
  <si>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</si>
  <si>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</si>
  <si>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</si>
  <si>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</si>
  <si>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</si>
  <si>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</si>
  <si>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</si>
  <si>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</si>
  <si>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</si>
  <si>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</si>
  <si>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</si>
  <si>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</si>
  <si>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</si>
  <si>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</si>
  <si>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</si>
  <si>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</si>
  <si>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</si>
  <si>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</si>
  <si>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</si>
  <si>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</si>
  <si>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</si>
  <si>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</si>
  <si>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</si>
  <si>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</si>
  <si>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</si>
  <si>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</si>
  <si>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</si>
  <si>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</si>
  <si>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</si>
  <si>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</si>
  <si>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</si>
  <si>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</si>
  <si>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</si>
  <si>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</si>
  <si>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</si>
  <si>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</si>
  <si>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</si>
  <si>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</si>
  <si>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</si>
  <si>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</si>
  <si>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</si>
  <si>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</si>
  <si>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</si>
  <si>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</si>
  <si>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</si>
  <si>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</si>
  <si>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07/12/23 - VENCIMENTO 14/12/23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</si>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</sst>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405642</v>
      </c>
      <c r="C7" s="9">
        <f t="shared" si="0"/>
        <v>279157</v>
      </c>
      <c r="D7" s="9">
        <f t="shared" si="0"/>
        <v>253509</v>
      </c>
      <c r="E7" s="9">
        <f t="shared" si="0"/>
        <v>72188</v>
      </c>
      <c r="F7" s="9">
        <f t="shared" si="0"/>
        <v>244280</v>
      </c>
      <c r="G7" s="9">
        <f t="shared" si="0"/>
        <v>400566</v>
      </c>
      <c r="H7" s="9">
        <f t="shared" si="0"/>
        <v>49443</v>
      </c>
      <c r="I7" s="9">
        <f t="shared" si="0"/>
        <v>303397</v>
      </c>
      <c r="J7" s="9">
        <f t="shared" si="0"/>
        <v>223677</v>
      </c>
      <c r="K7" s="9">
        <f t="shared" si="0"/>
        <v>363533</v>
      </c>
      <c r="L7" s="9">
        <f t="shared" si="0"/>
        <v>275128</v>
      </c>
      <c r="M7" s="9">
        <f t="shared" si="0"/>
        <v>143972</v>
      </c>
      <c r="N7" s="9">
        <f t="shared" si="0"/>
        <v>93465</v>
      </c>
      <c r="O7" s="9">
        <f t="shared" si="0"/>
        <v>3107957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11049</v>
      </c>
      <c r="C8" s="11">
        <f t="shared" si="1"/>
        <v>11584</v>
      </c>
      <c r="D8" s="11">
        <f t="shared" si="1"/>
        <v>6832</v>
      </c>
      <c r="E8" s="11">
        <f t="shared" si="1"/>
        <v>2321</v>
      </c>
      <c r="F8" s="11">
        <f t="shared" si="1"/>
        <v>7494</v>
      </c>
      <c r="G8" s="11">
        <f t="shared" si="1"/>
        <v>14314</v>
      </c>
      <c r="H8" s="11">
        <f t="shared" si="1"/>
        <v>1938</v>
      </c>
      <c r="I8" s="11">
        <f t="shared" si="1"/>
        <v>15473</v>
      </c>
      <c r="J8" s="11">
        <f t="shared" si="1"/>
        <v>8761</v>
      </c>
      <c r="K8" s="11">
        <f t="shared" si="1"/>
        <v>5921</v>
      </c>
      <c r="L8" s="11">
        <f t="shared" si="1"/>
        <v>4569</v>
      </c>
      <c r="M8" s="11">
        <f t="shared" si="1"/>
        <v>6280</v>
      </c>
      <c r="N8" s="11">
        <f t="shared" si="1"/>
        <v>4143</v>
      </c>
      <c r="O8" s="11">
        <f t="shared" si="1"/>
        <v>100679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11049</v>
      </c>
      <c r="C9" s="11">
        <v>11584</v>
      </c>
      <c r="D9" s="11">
        <v>6832</v>
      </c>
      <c r="E9" s="11">
        <v>2321</v>
      </c>
      <c r="F9" s="11">
        <v>7494</v>
      </c>
      <c r="G9" s="11">
        <v>14314</v>
      </c>
      <c r="H9" s="11">
        <v>1938</v>
      </c>
      <c r="I9" s="11">
        <v>15473</v>
      </c>
      <c r="J9" s="11">
        <v>8761</v>
      </c>
      <c r="K9" s="11">
        <v>5921</v>
      </c>
      <c r="L9" s="11">
        <v>4562</v>
      </c>
      <c r="M9" s="11">
        <v>6280</v>
      </c>
      <c r="N9" s="11">
        <v>4122</v>
      </c>
      <c r="O9" s="11">
        <f>SUM(B9:N9)</f>
        <v>100651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7</v>
      </c>
      <c r="M10" s="13">
        <v>0</v>
      </c>
      <c r="N10" s="13">
        <v>21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394593</v>
      </c>
      <c r="C11" s="13">
        <v>267573</v>
      </c>
      <c r="D11" s="13">
        <v>246677</v>
      </c>
      <c r="E11" s="13">
        <v>69867</v>
      </c>
      <c r="F11" s="13">
        <v>236786</v>
      </c>
      <c r="G11" s="13">
        <v>386252</v>
      </c>
      <c r="H11" s="13">
        <v>47505</v>
      </c>
      <c r="I11" s="13">
        <v>287924</v>
      </c>
      <c r="J11" s="13">
        <v>214916</v>
      </c>
      <c r="K11" s="13">
        <v>357612</v>
      </c>
      <c r="L11" s="13">
        <v>270559</v>
      </c>
      <c r="M11" s="13">
        <v>137692</v>
      </c>
      <c r="N11" s="13">
        <v>89322</v>
      </c>
      <c r="O11" s="11">
        <f>SUM(B11:N11)</f>
        <v>3007278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29965</v>
      </c>
      <c r="C12" s="13">
        <v>25055</v>
      </c>
      <c r="D12" s="13">
        <v>19435</v>
      </c>
      <c r="E12" s="13">
        <v>8011</v>
      </c>
      <c r="F12" s="13">
        <v>22346</v>
      </c>
      <c r="G12" s="13">
        <v>39392</v>
      </c>
      <c r="H12" s="13">
        <v>5054</v>
      </c>
      <c r="I12" s="13">
        <v>29000</v>
      </c>
      <c r="J12" s="13">
        <v>18880</v>
      </c>
      <c r="K12" s="13">
        <v>25551</v>
      </c>
      <c r="L12" s="13">
        <v>19285</v>
      </c>
      <c r="M12" s="13">
        <v>7486</v>
      </c>
      <c r="N12" s="13">
        <v>4071</v>
      </c>
      <c r="O12" s="11">
        <f>SUM(B12:N12)</f>
        <v>253531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364628</v>
      </c>
      <c r="C13" s="15">
        <f t="shared" si="2"/>
        <v>242518</v>
      </c>
      <c r="D13" s="15">
        <f t="shared" si="2"/>
        <v>227242</v>
      </c>
      <c r="E13" s="15">
        <f t="shared" si="2"/>
        <v>61856</v>
      </c>
      <c r="F13" s="15">
        <f t="shared" si="2"/>
        <v>214440</v>
      </c>
      <c r="G13" s="15">
        <f t="shared" si="2"/>
        <v>346860</v>
      </c>
      <c r="H13" s="15">
        <f t="shared" si="2"/>
        <v>42451</v>
      </c>
      <c r="I13" s="15">
        <f t="shared" si="2"/>
        <v>258924</v>
      </c>
      <c r="J13" s="15">
        <f t="shared" si="2"/>
        <v>196036</v>
      </c>
      <c r="K13" s="15">
        <f t="shared" si="2"/>
        <v>332061</v>
      </c>
      <c r="L13" s="15">
        <f t="shared" si="2"/>
        <v>251274</v>
      </c>
      <c r="M13" s="15">
        <f t="shared" si="2"/>
        <v>130206</v>
      </c>
      <c r="N13" s="15">
        <f t="shared" si="2"/>
        <v>85251</v>
      </c>
      <c r="O13" s="11">
        <f>SUM(B13:N13)</f>
        <v>2753747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1.120550312389617</v>
      </c>
      <c r="C18" s="19">
        <v>1.181967463724763</v>
      </c>
      <c r="D18" s="19">
        <v>1.276245913077534</v>
      </c>
      <c r="E18" s="19">
        <v>0.782615192941101</v>
      </c>
      <c r="F18" s="19">
        <v>1.29622944685019</v>
      </c>
      <c r="G18" s="19">
        <v>1.29904983886849</v>
      </c>
      <c r="H18" s="19">
        <v>1.442584993118789</v>
      </c>
      <c r="I18" s="19">
        <v>1.127306202258408</v>
      </c>
      <c r="J18" s="19">
        <v>1.25610428971983</v>
      </c>
      <c r="K18" s="19">
        <v>1.075223582968917</v>
      </c>
      <c r="L18" s="19">
        <v>1.128696475218034</v>
      </c>
      <c r="M18" s="19">
        <v>1.095332552048151</v>
      </c>
      <c r="N18" s="19">
        <v>0.990943444899264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1469707.68</v>
      </c>
      <c r="C20" s="24">
        <f aca="true" t="shared" si="3" ref="C20:O20">SUM(C21:C31)</f>
        <v>1078312.4400000002</v>
      </c>
      <c r="D20" s="24">
        <f t="shared" si="3"/>
        <v>914568.9900000001</v>
      </c>
      <c r="E20" s="24">
        <f t="shared" si="3"/>
        <v>280161.16000000003</v>
      </c>
      <c r="F20" s="24">
        <f t="shared" si="3"/>
        <v>1051253.93</v>
      </c>
      <c r="G20" s="24">
        <f t="shared" si="3"/>
        <v>1435670.77</v>
      </c>
      <c r="H20" s="24">
        <f t="shared" si="3"/>
        <v>278260.48</v>
      </c>
      <c r="I20" s="24">
        <f t="shared" si="3"/>
        <v>1127120.0999999999</v>
      </c>
      <c r="J20" s="24">
        <f t="shared" si="3"/>
        <v>920642.0900000001</v>
      </c>
      <c r="K20" s="24">
        <f t="shared" si="3"/>
        <v>1258421.95</v>
      </c>
      <c r="L20" s="24">
        <f t="shared" si="3"/>
        <v>1141366.36</v>
      </c>
      <c r="M20" s="24">
        <f t="shared" si="3"/>
        <v>653272.84</v>
      </c>
      <c r="N20" s="24">
        <f t="shared" si="3"/>
        <v>342756.43</v>
      </c>
      <c r="O20" s="24">
        <f t="shared" si="3"/>
        <v>11951515.22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1197455.18</v>
      </c>
      <c r="C21" s="28">
        <f aca="true" t="shared" si="4" ref="C21:N21">ROUND((C15+C16)*C7,2)</f>
        <v>851317.19</v>
      </c>
      <c r="D21" s="28">
        <f t="shared" si="4"/>
        <v>678009.82</v>
      </c>
      <c r="E21" s="28">
        <f t="shared" si="4"/>
        <v>329826.97</v>
      </c>
      <c r="F21" s="28">
        <f t="shared" si="4"/>
        <v>757243.57</v>
      </c>
      <c r="G21" s="28">
        <f t="shared" si="4"/>
        <v>1021683.64</v>
      </c>
      <c r="H21" s="28">
        <f t="shared" si="4"/>
        <v>169322.5</v>
      </c>
      <c r="I21" s="28">
        <f t="shared" si="4"/>
        <v>918716.46</v>
      </c>
      <c r="J21" s="28">
        <f t="shared" si="4"/>
        <v>681253.04</v>
      </c>
      <c r="K21" s="28">
        <f t="shared" si="4"/>
        <v>1046575.15</v>
      </c>
      <c r="L21" s="28">
        <f t="shared" si="4"/>
        <v>901869.58</v>
      </c>
      <c r="M21" s="28">
        <f t="shared" si="4"/>
        <v>544574.09</v>
      </c>
      <c r="N21" s="28">
        <f t="shared" si="4"/>
        <v>319341.87</v>
      </c>
      <c r="O21" s="28">
        <f aca="true" t="shared" si="5" ref="O21:O29">SUM(B21:N21)</f>
        <v>9417189.059999999</v>
      </c>
    </row>
    <row r="22" spans="1:23" ht="18.75" customHeight="1">
      <c r="A22" s="26" t="s">
        <v>33</v>
      </c>
      <c r="B22" s="28">
        <f>IF(B18&lt;&gt;0,ROUND((B18-1)*B21,2),0)</f>
        <v>144353.6</v>
      </c>
      <c r="C22" s="28">
        <f aca="true" t="shared" si="6" ref="C22:N22">IF(C18&lt;&gt;0,ROUND((C18-1)*C21,2),0)</f>
        <v>154912.03</v>
      </c>
      <c r="D22" s="28">
        <f t="shared" si="6"/>
        <v>187297.44</v>
      </c>
      <c r="E22" s="28">
        <f t="shared" si="6"/>
        <v>-71699.37</v>
      </c>
      <c r="F22" s="28">
        <f t="shared" si="6"/>
        <v>224317.84</v>
      </c>
      <c r="G22" s="28">
        <f t="shared" si="6"/>
        <v>305534.33</v>
      </c>
      <c r="H22" s="28">
        <f t="shared" si="6"/>
        <v>74939.6</v>
      </c>
      <c r="I22" s="28">
        <f t="shared" si="6"/>
        <v>116958.3</v>
      </c>
      <c r="J22" s="28">
        <f t="shared" si="6"/>
        <v>174471.83</v>
      </c>
      <c r="K22" s="28">
        <f t="shared" si="6"/>
        <v>78727.13</v>
      </c>
      <c r="L22" s="28">
        <f t="shared" si="6"/>
        <v>116067.44</v>
      </c>
      <c r="M22" s="28">
        <f t="shared" si="6"/>
        <v>51915.64</v>
      </c>
      <c r="N22" s="28">
        <f t="shared" si="6"/>
        <v>-2892.14</v>
      </c>
      <c r="O22" s="28">
        <f t="shared" si="5"/>
        <v>1554903.67</v>
      </c>
      <c r="W22" s="51"/>
    </row>
    <row r="23" spans="1:15" ht="18.75" customHeight="1">
      <c r="A23" s="26" t="s">
        <v>34</v>
      </c>
      <c r="B23" s="28">
        <v>63455.28</v>
      </c>
      <c r="C23" s="28">
        <v>43534.98</v>
      </c>
      <c r="D23" s="28">
        <v>29930.35</v>
      </c>
      <c r="E23" s="28">
        <v>10818</v>
      </c>
      <c r="F23" s="28">
        <v>39369.01</v>
      </c>
      <c r="G23" s="28">
        <v>62408.34</v>
      </c>
      <c r="H23" s="28">
        <v>7787.94</v>
      </c>
      <c r="I23" s="28">
        <v>44091.35</v>
      </c>
      <c r="J23" s="28">
        <v>35645.63</v>
      </c>
      <c r="K23" s="28">
        <v>54581.48</v>
      </c>
      <c r="L23" s="28">
        <v>50399.42</v>
      </c>
      <c r="M23" s="28">
        <v>24898.37</v>
      </c>
      <c r="N23" s="28">
        <v>15419.87</v>
      </c>
      <c r="O23" s="28">
        <f t="shared" si="5"/>
        <v>482340.01999999996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1130.04</v>
      </c>
      <c r="C26" s="28">
        <v>846.85</v>
      </c>
      <c r="D26" s="28">
        <v>718.87</v>
      </c>
      <c r="E26" s="28">
        <v>217.84</v>
      </c>
      <c r="F26" s="28">
        <v>822.34</v>
      </c>
      <c r="G26" s="28">
        <v>1116.42</v>
      </c>
      <c r="H26" s="28">
        <v>204.22</v>
      </c>
      <c r="I26" s="28">
        <v>868.63</v>
      </c>
      <c r="J26" s="28">
        <v>716.14</v>
      </c>
      <c r="K26" s="28">
        <v>974.83</v>
      </c>
      <c r="L26" s="28">
        <v>882.24</v>
      </c>
      <c r="M26" s="28">
        <v>501.03</v>
      </c>
      <c r="N26" s="28">
        <v>275</v>
      </c>
      <c r="O26" s="28">
        <f t="shared" si="5"/>
        <v>9274.450000000003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654.35</v>
      </c>
      <c r="K27" s="28">
        <v>849.26</v>
      </c>
      <c r="L27" s="28">
        <v>753.83</v>
      </c>
      <c r="M27" s="28">
        <v>426.69</v>
      </c>
      <c r="N27" s="28">
        <v>223.57</v>
      </c>
      <c r="O27" s="28">
        <f t="shared" si="5"/>
        <v>7892.9800000000005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33414.23</v>
      </c>
      <c r="L30" s="28">
        <v>29010.24</v>
      </c>
      <c r="M30" s="28">
        <v>0</v>
      </c>
      <c r="N30" s="28">
        <v>0</v>
      </c>
      <c r="O30" s="28">
        <f>SUM(B30:N30)</f>
        <v>62424.47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-48615.6</v>
      </c>
      <c r="C32" s="28">
        <f aca="true" t="shared" si="7" ref="C32:O32">+C33+C35+C48+C49+C50+C55-C56</f>
        <v>-50969.6</v>
      </c>
      <c r="D32" s="28">
        <f t="shared" si="7"/>
        <v>-30060.8</v>
      </c>
      <c r="E32" s="28">
        <f t="shared" si="7"/>
        <v>-10212.4</v>
      </c>
      <c r="F32" s="28">
        <f t="shared" si="7"/>
        <v>-32973.6</v>
      </c>
      <c r="G32" s="28">
        <f t="shared" si="7"/>
        <v>-62981.6</v>
      </c>
      <c r="H32" s="28">
        <f t="shared" si="7"/>
        <v>-8527.2</v>
      </c>
      <c r="I32" s="28">
        <f t="shared" si="7"/>
        <v>-68081.2</v>
      </c>
      <c r="J32" s="28">
        <f t="shared" si="7"/>
        <v>-38548.4</v>
      </c>
      <c r="K32" s="28">
        <f t="shared" si="7"/>
        <v>-26052.4</v>
      </c>
      <c r="L32" s="28">
        <f t="shared" si="7"/>
        <v>-20072.8</v>
      </c>
      <c r="M32" s="28">
        <f t="shared" si="7"/>
        <v>-27632</v>
      </c>
      <c r="N32" s="28">
        <f t="shared" si="7"/>
        <v>-18136.8</v>
      </c>
      <c r="O32" s="28">
        <f t="shared" si="7"/>
        <v>-442864.4</v>
      </c>
    </row>
    <row r="33" spans="1:15" ht="18.75" customHeight="1">
      <c r="A33" s="26" t="s">
        <v>38</v>
      </c>
      <c r="B33" s="29">
        <f>+B34</f>
        <v>-48615.6</v>
      </c>
      <c r="C33" s="29">
        <f>+C34</f>
        <v>-50969.6</v>
      </c>
      <c r="D33" s="29">
        <f aca="true" t="shared" si="8" ref="D33:O33">+D34</f>
        <v>-30060.8</v>
      </c>
      <c r="E33" s="29">
        <f t="shared" si="8"/>
        <v>-10212.4</v>
      </c>
      <c r="F33" s="29">
        <f t="shared" si="8"/>
        <v>-32973.6</v>
      </c>
      <c r="G33" s="29">
        <f t="shared" si="8"/>
        <v>-62981.6</v>
      </c>
      <c r="H33" s="29">
        <f t="shared" si="8"/>
        <v>-8527.2</v>
      </c>
      <c r="I33" s="29">
        <f t="shared" si="8"/>
        <v>-68081.2</v>
      </c>
      <c r="J33" s="29">
        <f t="shared" si="8"/>
        <v>-38548.4</v>
      </c>
      <c r="K33" s="29">
        <f t="shared" si="8"/>
        <v>-26052.4</v>
      </c>
      <c r="L33" s="29">
        <f t="shared" si="8"/>
        <v>-20072.8</v>
      </c>
      <c r="M33" s="29">
        <f t="shared" si="8"/>
        <v>-27632</v>
      </c>
      <c r="N33" s="29">
        <f t="shared" si="8"/>
        <v>-18136.8</v>
      </c>
      <c r="O33" s="29">
        <f t="shared" si="8"/>
        <v>-442864.4</v>
      </c>
    </row>
    <row r="34" spans="1:26" ht="18.75" customHeight="1">
      <c r="A34" s="27" t="s">
        <v>39</v>
      </c>
      <c r="B34" s="16">
        <f>ROUND((-B9)*$G$3,2)</f>
        <v>-48615.6</v>
      </c>
      <c r="C34" s="16">
        <f aca="true" t="shared" si="9" ref="C34:N34">ROUND((-C9)*$G$3,2)</f>
        <v>-50969.6</v>
      </c>
      <c r="D34" s="16">
        <f t="shared" si="9"/>
        <v>-30060.8</v>
      </c>
      <c r="E34" s="16">
        <f t="shared" si="9"/>
        <v>-10212.4</v>
      </c>
      <c r="F34" s="16">
        <f t="shared" si="9"/>
        <v>-32973.6</v>
      </c>
      <c r="G34" s="16">
        <f t="shared" si="9"/>
        <v>-62981.6</v>
      </c>
      <c r="H34" s="16">
        <f t="shared" si="9"/>
        <v>-8527.2</v>
      </c>
      <c r="I34" s="16">
        <f t="shared" si="9"/>
        <v>-68081.2</v>
      </c>
      <c r="J34" s="16">
        <f t="shared" si="9"/>
        <v>-38548.4</v>
      </c>
      <c r="K34" s="16">
        <f t="shared" si="9"/>
        <v>-26052.4</v>
      </c>
      <c r="L34" s="16">
        <f t="shared" si="9"/>
        <v>-20072.8</v>
      </c>
      <c r="M34" s="16">
        <f t="shared" si="9"/>
        <v>-27632</v>
      </c>
      <c r="N34" s="16">
        <f t="shared" si="9"/>
        <v>-18136.8</v>
      </c>
      <c r="O34" s="30">
        <f aca="true" t="shared" si="10" ref="O34:O56">SUM(B34:N34)</f>
        <v>-442864.4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1421092.0799999998</v>
      </c>
      <c r="C54" s="34">
        <f aca="true" t="shared" si="13" ref="C54:N54">+C20+C32</f>
        <v>1027342.8400000002</v>
      </c>
      <c r="D54" s="34">
        <f t="shared" si="13"/>
        <v>884508.1900000001</v>
      </c>
      <c r="E54" s="34">
        <f t="shared" si="13"/>
        <v>269948.76</v>
      </c>
      <c r="F54" s="34">
        <f t="shared" si="13"/>
        <v>1018280.33</v>
      </c>
      <c r="G54" s="34">
        <f t="shared" si="13"/>
        <v>1372689.17</v>
      </c>
      <c r="H54" s="34">
        <f t="shared" si="13"/>
        <v>269733.27999999997</v>
      </c>
      <c r="I54" s="34">
        <f t="shared" si="13"/>
        <v>1059038.9</v>
      </c>
      <c r="J54" s="34">
        <f t="shared" si="13"/>
        <v>882093.6900000001</v>
      </c>
      <c r="K54" s="34">
        <f t="shared" si="13"/>
        <v>1232369.55</v>
      </c>
      <c r="L54" s="34">
        <f t="shared" si="13"/>
        <v>1121293.56</v>
      </c>
      <c r="M54" s="34">
        <f t="shared" si="13"/>
        <v>625640.84</v>
      </c>
      <c r="N54" s="34">
        <f t="shared" si="13"/>
        <v>324619.63</v>
      </c>
      <c r="O54" s="34">
        <f>SUM(B54:N54)</f>
        <v>11508650.820000002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1421092.0799999998</v>
      </c>
      <c r="C60" s="42">
        <f t="shared" si="14"/>
        <v>1027342.84</v>
      </c>
      <c r="D60" s="42">
        <f t="shared" si="14"/>
        <v>884508.19</v>
      </c>
      <c r="E60" s="42">
        <f t="shared" si="14"/>
        <v>269948.76</v>
      </c>
      <c r="F60" s="42">
        <f t="shared" si="14"/>
        <v>1018280.34</v>
      </c>
      <c r="G60" s="42">
        <f t="shared" si="14"/>
        <v>1372689.17</v>
      </c>
      <c r="H60" s="42">
        <f t="shared" si="14"/>
        <v>269733.27</v>
      </c>
      <c r="I60" s="42">
        <f t="shared" si="14"/>
        <v>1059038.9</v>
      </c>
      <c r="J60" s="42">
        <f t="shared" si="14"/>
        <v>882093.68</v>
      </c>
      <c r="K60" s="42">
        <f t="shared" si="14"/>
        <v>1232369.55</v>
      </c>
      <c r="L60" s="42">
        <f t="shared" si="14"/>
        <v>1121293.56</v>
      </c>
      <c r="M60" s="42">
        <f t="shared" si="14"/>
        <v>625640.84</v>
      </c>
      <c r="N60" s="42">
        <f t="shared" si="14"/>
        <v>324619.63</v>
      </c>
      <c r="O60" s="34">
        <f t="shared" si="14"/>
        <v>11508650.81</v>
      </c>
      <c r="Q60"/>
    </row>
    <row r="61" spans="1:18" ht="18.75" customHeight="1">
      <c r="A61" s="26" t="s">
        <v>54</v>
      </c>
      <c r="B61" s="42">
        <v>1168977.43</v>
      </c>
      <c r="C61" s="42">
        <v>729074.36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1898051.79</v>
      </c>
      <c r="P61"/>
      <c r="Q61"/>
      <c r="R61" s="41"/>
    </row>
    <row r="62" spans="1:16" ht="18.75" customHeight="1">
      <c r="A62" s="26" t="s">
        <v>55</v>
      </c>
      <c r="B62" s="42">
        <v>252114.65</v>
      </c>
      <c r="C62" s="42">
        <v>298268.48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550383.13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884508.19</v>
      </c>
      <c r="E63" s="43">
        <v>0</v>
      </c>
      <c r="F63" s="43">
        <v>0</v>
      </c>
      <c r="G63" s="43">
        <v>0</v>
      </c>
      <c r="H63" s="42">
        <v>269733.27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1154241.46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269948.76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269948.76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1018280.34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1018280.34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1372689.17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1372689.17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1059038.9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1059038.9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882093.68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882093.68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1232369.55</v>
      </c>
      <c r="L69" s="29">
        <v>1121293.56</v>
      </c>
      <c r="M69" s="43">
        <v>0</v>
      </c>
      <c r="N69" s="43">
        <v>0</v>
      </c>
      <c r="O69" s="34">
        <f t="shared" si="15"/>
        <v>2353663.1100000003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625640.84</v>
      </c>
      <c r="N70" s="43">
        <v>0</v>
      </c>
      <c r="O70" s="34">
        <f t="shared" si="15"/>
        <v>625640.84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324619.63</v>
      </c>
      <c r="O71" s="46">
        <f t="shared" si="15"/>
        <v>324619.63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2023-12-13T20:54:46Z</dcterms:modified>
  <cp:category/>
  <cp:version/>
  <cp:contentType/>
  <cp:contentStatus/>
</cp:coreProperties>
</file>