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<sst xmlns="http://schemas.openxmlformats.org/spreadsheetml/2006/main" count="89" uniqueCount="86">
  <si>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</si>
  <si>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</si>
  <si>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</si>
  <si>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</si>
  <si>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</si>
  <si>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</si>
  <si>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</si>
  <si>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</si>
  <si>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</si>
  <si>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</si>
  <si>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</si>
  <si>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</si>
  <si>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</si>
  <si>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</si>
  <si>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</si>
  <si>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</si>
  <si>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</si>
  <si>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</si>
  <si>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</si>
  <si>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</si>
  <si>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</si>
  <si>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</si>
  <si>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</si>
  <si>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</si>
  <si>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</si>
  <si>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</si>
  <si>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</si>
  <si>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</si>
  <si>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</si>
  <si>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</si>
  <si>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</si>
  <si>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</si>
  <si>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</si>
  <si>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</si>
  <si>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</si>
  <si>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</si>
  <si>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</si>
  <si>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</si>
  <si>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</si>
  <si>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</si>
  <si>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</si>
  <si>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</si>
  <si>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</si>
  <si>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</si>
  <si>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</si>
  <si>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</si>
  <si>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</si>
  <si>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</si>
  <si>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</si>
  <si>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</si>
  <si>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</si>
  <si>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</si>
  <si>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</si>
  <si>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</si>
  <si>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</si>
  <si>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</si>
  <si>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</si>
  <si>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</si>
  <si>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</si>
  <si>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</si>
  <si>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</si>
  <si>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</si>
  <si>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</si>
  <si>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</si>
  <si>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</si>
  <si>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</si>
  <si>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</si>
  <si>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</si>
  <si>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</si>
  <si>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</si>
  <si>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</si>
  <si>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</si>
  <si>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</si>
  <si>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</si>
  <si>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</si>
  <si>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</si>
  <si>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</si>
  <si>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</si>
  <si>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</si>
  <si>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</si>
  <si>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</si>
  <si>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</si>
  <si>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</si>
  <si>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</si>
  <si>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06/12/23 - VENCIMENTO 13/12/23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</si>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</sst>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412021</v>
      </c>
      <c r="C7" s="9">
        <f t="shared" si="0"/>
        <v>278389</v>
      </c>
      <c r="D7" s="9">
        <f t="shared" si="0"/>
        <v>259804</v>
      </c>
      <c r="E7" s="9">
        <f t="shared" si="0"/>
        <v>73432</v>
      </c>
      <c r="F7" s="9">
        <f t="shared" si="0"/>
        <v>240211</v>
      </c>
      <c r="G7" s="9">
        <f t="shared" si="0"/>
        <v>407012</v>
      </c>
      <c r="H7" s="9">
        <f t="shared" si="0"/>
        <v>51705</v>
      </c>
      <c r="I7" s="9">
        <f t="shared" si="0"/>
        <v>306497</v>
      </c>
      <c r="J7" s="9">
        <f t="shared" si="0"/>
        <v>229057</v>
      </c>
      <c r="K7" s="9">
        <f t="shared" si="0"/>
        <v>369010</v>
      </c>
      <c r="L7" s="9">
        <f t="shared" si="0"/>
        <v>275809</v>
      </c>
      <c r="M7" s="9">
        <f t="shared" si="0"/>
        <v>142969</v>
      </c>
      <c r="N7" s="9">
        <f t="shared" si="0"/>
        <v>93172</v>
      </c>
      <c r="O7" s="9">
        <f t="shared" si="0"/>
        <v>3139088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11029</v>
      </c>
      <c r="C8" s="11">
        <f t="shared" si="1"/>
        <v>11137</v>
      </c>
      <c r="D8" s="11">
        <f t="shared" si="1"/>
        <v>6807</v>
      </c>
      <c r="E8" s="11">
        <f t="shared" si="1"/>
        <v>2388</v>
      </c>
      <c r="F8" s="11">
        <f t="shared" si="1"/>
        <v>7263</v>
      </c>
      <c r="G8" s="11">
        <f t="shared" si="1"/>
        <v>14102</v>
      </c>
      <c r="H8" s="11">
        <f t="shared" si="1"/>
        <v>2071</v>
      </c>
      <c r="I8" s="11">
        <f t="shared" si="1"/>
        <v>15733</v>
      </c>
      <c r="J8" s="11">
        <f t="shared" si="1"/>
        <v>8494</v>
      </c>
      <c r="K8" s="11">
        <f t="shared" si="1"/>
        <v>5636</v>
      </c>
      <c r="L8" s="11">
        <f t="shared" si="1"/>
        <v>4327</v>
      </c>
      <c r="M8" s="11">
        <f t="shared" si="1"/>
        <v>6288</v>
      </c>
      <c r="N8" s="11">
        <f t="shared" si="1"/>
        <v>4084</v>
      </c>
      <c r="O8" s="11">
        <f t="shared" si="1"/>
        <v>99359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11029</v>
      </c>
      <c r="C9" s="11">
        <v>11137</v>
      </c>
      <c r="D9" s="11">
        <v>6807</v>
      </c>
      <c r="E9" s="11">
        <v>2388</v>
      </c>
      <c r="F9" s="11">
        <v>7263</v>
      </c>
      <c r="G9" s="11">
        <v>14102</v>
      </c>
      <c r="H9" s="11">
        <v>2071</v>
      </c>
      <c r="I9" s="11">
        <v>15733</v>
      </c>
      <c r="J9" s="11">
        <v>8494</v>
      </c>
      <c r="K9" s="11">
        <v>5636</v>
      </c>
      <c r="L9" s="11">
        <v>4323</v>
      </c>
      <c r="M9" s="11">
        <v>6288</v>
      </c>
      <c r="N9" s="11">
        <v>4066</v>
      </c>
      <c r="O9" s="11">
        <f>SUM(B9:N9)</f>
        <v>99337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18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400992</v>
      </c>
      <c r="C11" s="13">
        <v>267252</v>
      </c>
      <c r="D11" s="13">
        <v>252997</v>
      </c>
      <c r="E11" s="13">
        <v>71044</v>
      </c>
      <c r="F11" s="13">
        <v>232948</v>
      </c>
      <c r="G11" s="13">
        <v>392910</v>
      </c>
      <c r="H11" s="13">
        <v>49634</v>
      </c>
      <c r="I11" s="13">
        <v>290764</v>
      </c>
      <c r="J11" s="13">
        <v>220563</v>
      </c>
      <c r="K11" s="13">
        <v>363374</v>
      </c>
      <c r="L11" s="13">
        <v>271482</v>
      </c>
      <c r="M11" s="13">
        <v>136681</v>
      </c>
      <c r="N11" s="13">
        <v>89088</v>
      </c>
      <c r="O11" s="11">
        <f>SUM(B11:N11)</f>
        <v>3039729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31041</v>
      </c>
      <c r="C12" s="13">
        <v>25799</v>
      </c>
      <c r="D12" s="13">
        <v>21225</v>
      </c>
      <c r="E12" s="13">
        <v>8461</v>
      </c>
      <c r="F12" s="13">
        <v>23438</v>
      </c>
      <c r="G12" s="13">
        <v>40573</v>
      </c>
      <c r="H12" s="13">
        <v>5566</v>
      </c>
      <c r="I12" s="13">
        <v>30424</v>
      </c>
      <c r="J12" s="13">
        <v>19797</v>
      </c>
      <c r="K12" s="13">
        <v>26243</v>
      </c>
      <c r="L12" s="13">
        <v>19713</v>
      </c>
      <c r="M12" s="13">
        <v>7541</v>
      </c>
      <c r="N12" s="13">
        <v>4016</v>
      </c>
      <c r="O12" s="11">
        <f>SUM(B12:N12)</f>
        <v>263837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369951</v>
      </c>
      <c r="C13" s="15">
        <f t="shared" si="2"/>
        <v>241453</v>
      </c>
      <c r="D13" s="15">
        <f t="shared" si="2"/>
        <v>231772</v>
      </c>
      <c r="E13" s="15">
        <f t="shared" si="2"/>
        <v>62583</v>
      </c>
      <c r="F13" s="15">
        <f t="shared" si="2"/>
        <v>209510</v>
      </c>
      <c r="G13" s="15">
        <f t="shared" si="2"/>
        <v>352337</v>
      </c>
      <c r="H13" s="15">
        <f t="shared" si="2"/>
        <v>44068</v>
      </c>
      <c r="I13" s="15">
        <f t="shared" si="2"/>
        <v>260340</v>
      </c>
      <c r="J13" s="15">
        <f t="shared" si="2"/>
        <v>200766</v>
      </c>
      <c r="K13" s="15">
        <f t="shared" si="2"/>
        <v>337131</v>
      </c>
      <c r="L13" s="15">
        <f t="shared" si="2"/>
        <v>251769</v>
      </c>
      <c r="M13" s="15">
        <f t="shared" si="2"/>
        <v>129140</v>
      </c>
      <c r="N13" s="15">
        <f t="shared" si="2"/>
        <v>85072</v>
      </c>
      <c r="O13" s="11">
        <f>SUM(B13:N13)</f>
        <v>2775892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1.11335335686073</v>
      </c>
      <c r="C18" s="19">
        <v>1.19711621618891</v>
      </c>
      <c r="D18" s="19">
        <v>1.276235840592273</v>
      </c>
      <c r="E18" s="19">
        <v>0.783890862506197</v>
      </c>
      <c r="F18" s="19">
        <v>1.311473618880898</v>
      </c>
      <c r="G18" s="19">
        <v>1.28285233628341</v>
      </c>
      <c r="H18" s="19">
        <v>1.422258616217441</v>
      </c>
      <c r="I18" s="19">
        <v>1.12009058947574</v>
      </c>
      <c r="J18" s="19">
        <v>1.249968475715776</v>
      </c>
      <c r="K18" s="19">
        <v>1.062824892479967</v>
      </c>
      <c r="L18" s="19">
        <v>1.130170048244558</v>
      </c>
      <c r="M18" s="19">
        <v>1.103449611735598</v>
      </c>
      <c r="N18" s="19">
        <v>0.984668254829673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1483254.8099999998</v>
      </c>
      <c r="C20" s="24">
        <f aca="true" t="shared" si="3" ref="C20:O20">SUM(C21:C31)</f>
        <v>1088742.3000000003</v>
      </c>
      <c r="D20" s="24">
        <f t="shared" si="3"/>
        <v>936552.3600000002</v>
      </c>
      <c r="E20" s="24">
        <f t="shared" si="3"/>
        <v>285096.01</v>
      </c>
      <c r="F20" s="24">
        <f t="shared" si="3"/>
        <v>1046710.7399999999</v>
      </c>
      <c r="G20" s="24">
        <f t="shared" si="3"/>
        <v>1441029.1600000001</v>
      </c>
      <c r="H20" s="24">
        <f t="shared" si="3"/>
        <v>286487.07999999996</v>
      </c>
      <c r="I20" s="24">
        <f t="shared" si="3"/>
        <v>1131465.9099999997</v>
      </c>
      <c r="J20" s="24">
        <f t="shared" si="3"/>
        <v>937856.0900000001</v>
      </c>
      <c r="K20" s="24">
        <f t="shared" si="3"/>
        <v>1262549.45</v>
      </c>
      <c r="L20" s="24">
        <f t="shared" si="3"/>
        <v>1146226.74</v>
      </c>
      <c r="M20" s="24">
        <f t="shared" si="3"/>
        <v>653707.17</v>
      </c>
      <c r="N20" s="24">
        <f t="shared" si="3"/>
        <v>339579.29000000004</v>
      </c>
      <c r="O20" s="24">
        <f t="shared" si="3"/>
        <v>12039257.110000003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1216285.99</v>
      </c>
      <c r="C21" s="28">
        <f aca="true" t="shared" si="4" ref="C21:N21">ROUND((C15+C16)*C7,2)</f>
        <v>848975.09</v>
      </c>
      <c r="D21" s="28">
        <f t="shared" si="4"/>
        <v>694845.8</v>
      </c>
      <c r="E21" s="28">
        <f t="shared" si="4"/>
        <v>335510.81</v>
      </c>
      <c r="F21" s="28">
        <f t="shared" si="4"/>
        <v>744630.08</v>
      </c>
      <c r="G21" s="28">
        <f t="shared" si="4"/>
        <v>1038124.81</v>
      </c>
      <c r="H21" s="28">
        <f t="shared" si="4"/>
        <v>177068.94</v>
      </c>
      <c r="I21" s="28">
        <f t="shared" si="4"/>
        <v>928103.57</v>
      </c>
      <c r="J21" s="28">
        <f t="shared" si="4"/>
        <v>697638.9</v>
      </c>
      <c r="K21" s="28">
        <f t="shared" si="4"/>
        <v>1062342.89</v>
      </c>
      <c r="L21" s="28">
        <f t="shared" si="4"/>
        <v>904101.9</v>
      </c>
      <c r="M21" s="28">
        <f t="shared" si="4"/>
        <v>540780.24</v>
      </c>
      <c r="N21" s="28">
        <f t="shared" si="4"/>
        <v>318340.77</v>
      </c>
      <c r="O21" s="28">
        <f aca="true" t="shared" si="5" ref="O21:O29">SUM(B21:N21)</f>
        <v>9506749.790000001</v>
      </c>
    </row>
    <row r="22" spans="1:23" ht="18.75" customHeight="1">
      <c r="A22" s="26" t="s">
        <v>33</v>
      </c>
      <c r="B22" s="28">
        <f>IF(B18&lt;&gt;0,ROUND((B18-1)*B21,2),0)</f>
        <v>137870.1</v>
      </c>
      <c r="C22" s="28">
        <f aca="true" t="shared" si="6" ref="C22:N22">IF(C18&lt;&gt;0,ROUND((C18-1)*C21,2),0)</f>
        <v>167346.76</v>
      </c>
      <c r="D22" s="28">
        <f t="shared" si="6"/>
        <v>191941.31</v>
      </c>
      <c r="E22" s="28">
        <f t="shared" si="6"/>
        <v>-72506.95</v>
      </c>
      <c r="F22" s="28">
        <f t="shared" si="6"/>
        <v>231932.63</v>
      </c>
      <c r="G22" s="28">
        <f t="shared" si="6"/>
        <v>293636.03</v>
      </c>
      <c r="H22" s="28">
        <f t="shared" si="6"/>
        <v>74768.89</v>
      </c>
      <c r="I22" s="28">
        <f t="shared" si="6"/>
        <v>111456.5</v>
      </c>
      <c r="J22" s="28">
        <f t="shared" si="6"/>
        <v>174387.73</v>
      </c>
      <c r="K22" s="28">
        <f t="shared" si="6"/>
        <v>66741.58</v>
      </c>
      <c r="L22" s="28">
        <f t="shared" si="6"/>
        <v>117686.99</v>
      </c>
      <c r="M22" s="28">
        <f t="shared" si="6"/>
        <v>55943.51</v>
      </c>
      <c r="N22" s="28">
        <f t="shared" si="6"/>
        <v>-4880.72</v>
      </c>
      <c r="O22" s="28">
        <f t="shared" si="5"/>
        <v>1546324.36</v>
      </c>
      <c r="W22" s="51"/>
    </row>
    <row r="23" spans="1:15" ht="18.75" customHeight="1">
      <c r="A23" s="26" t="s">
        <v>34</v>
      </c>
      <c r="B23" s="28">
        <v>64646.94</v>
      </c>
      <c r="C23" s="28">
        <v>43869.49</v>
      </c>
      <c r="D23" s="28">
        <v>30417.54</v>
      </c>
      <c r="E23" s="28">
        <v>10873.87</v>
      </c>
      <c r="F23" s="28">
        <v>39832.69</v>
      </c>
      <c r="G23" s="28">
        <v>63223.86</v>
      </c>
      <c r="H23" s="28">
        <v>8433.36</v>
      </c>
      <c r="I23" s="28">
        <v>44551.85</v>
      </c>
      <c r="J23" s="28">
        <v>36546.98</v>
      </c>
      <c r="K23" s="28">
        <v>54877.56</v>
      </c>
      <c r="L23" s="28">
        <v>51292.77</v>
      </c>
      <c r="M23" s="28">
        <v>25101.41</v>
      </c>
      <c r="N23" s="28">
        <v>15246</v>
      </c>
      <c r="O23" s="28">
        <f t="shared" si="5"/>
        <v>488914.31999999995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1138.2</v>
      </c>
      <c r="C26" s="28">
        <v>849.57</v>
      </c>
      <c r="D26" s="28">
        <v>735.2</v>
      </c>
      <c r="E26" s="28">
        <v>220.56</v>
      </c>
      <c r="F26" s="28">
        <v>814.17</v>
      </c>
      <c r="G26" s="28">
        <v>1116.42</v>
      </c>
      <c r="H26" s="28">
        <v>209.67</v>
      </c>
      <c r="I26" s="28">
        <v>868.63</v>
      </c>
      <c r="J26" s="28">
        <v>727.03</v>
      </c>
      <c r="K26" s="28">
        <v>974.83</v>
      </c>
      <c r="L26" s="28">
        <v>882.24</v>
      </c>
      <c r="M26" s="28">
        <v>498.3</v>
      </c>
      <c r="N26" s="28">
        <v>261.41</v>
      </c>
      <c r="O26" s="28">
        <f t="shared" si="5"/>
        <v>9296.23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654.35</v>
      </c>
      <c r="K27" s="28">
        <v>849.26</v>
      </c>
      <c r="L27" s="28">
        <v>753.83</v>
      </c>
      <c r="M27" s="28">
        <v>426.69</v>
      </c>
      <c r="N27" s="28">
        <v>223.57</v>
      </c>
      <c r="O27" s="28">
        <f t="shared" si="5"/>
        <v>7892.9800000000005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33463.46</v>
      </c>
      <c r="L30" s="28">
        <v>29125.4</v>
      </c>
      <c r="M30" s="28">
        <v>0</v>
      </c>
      <c r="N30" s="28">
        <v>0</v>
      </c>
      <c r="O30" s="28">
        <f>SUM(B30:N30)</f>
        <v>62588.86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-48527.6</v>
      </c>
      <c r="C32" s="28">
        <f aca="true" t="shared" si="7" ref="C32:O32">+C33+C35+C48+C49+C50+C55-C56</f>
        <v>-49002.8</v>
      </c>
      <c r="D32" s="28">
        <f t="shared" si="7"/>
        <v>-29950.8</v>
      </c>
      <c r="E32" s="28">
        <f t="shared" si="7"/>
        <v>-10507.2</v>
      </c>
      <c r="F32" s="28">
        <f t="shared" si="7"/>
        <v>-31957.2</v>
      </c>
      <c r="G32" s="28">
        <f t="shared" si="7"/>
        <v>-62048.8</v>
      </c>
      <c r="H32" s="28">
        <f t="shared" si="7"/>
        <v>-9112.4</v>
      </c>
      <c r="I32" s="28">
        <f t="shared" si="7"/>
        <v>-69225.2</v>
      </c>
      <c r="J32" s="28">
        <f t="shared" si="7"/>
        <v>-37373.6</v>
      </c>
      <c r="K32" s="28">
        <f t="shared" si="7"/>
        <v>-24798.4</v>
      </c>
      <c r="L32" s="28">
        <f t="shared" si="7"/>
        <v>-19021.2</v>
      </c>
      <c r="M32" s="28">
        <f t="shared" si="7"/>
        <v>-27667.2</v>
      </c>
      <c r="N32" s="28">
        <f t="shared" si="7"/>
        <v>-17890.4</v>
      </c>
      <c r="O32" s="28">
        <f t="shared" si="7"/>
        <v>-437082.80000000005</v>
      </c>
    </row>
    <row r="33" spans="1:15" ht="18.75" customHeight="1">
      <c r="A33" s="26" t="s">
        <v>38</v>
      </c>
      <c r="B33" s="29">
        <f>+B34</f>
        <v>-48527.6</v>
      </c>
      <c r="C33" s="29">
        <f>+C34</f>
        <v>-49002.8</v>
      </c>
      <c r="D33" s="29">
        <f aca="true" t="shared" si="8" ref="D33:O33">+D34</f>
        <v>-29950.8</v>
      </c>
      <c r="E33" s="29">
        <f t="shared" si="8"/>
        <v>-10507.2</v>
      </c>
      <c r="F33" s="29">
        <f t="shared" si="8"/>
        <v>-31957.2</v>
      </c>
      <c r="G33" s="29">
        <f t="shared" si="8"/>
        <v>-62048.8</v>
      </c>
      <c r="H33" s="29">
        <f t="shared" si="8"/>
        <v>-9112.4</v>
      </c>
      <c r="I33" s="29">
        <f t="shared" si="8"/>
        <v>-69225.2</v>
      </c>
      <c r="J33" s="29">
        <f t="shared" si="8"/>
        <v>-37373.6</v>
      </c>
      <c r="K33" s="29">
        <f t="shared" si="8"/>
        <v>-24798.4</v>
      </c>
      <c r="L33" s="29">
        <f t="shared" si="8"/>
        <v>-19021.2</v>
      </c>
      <c r="M33" s="29">
        <f t="shared" si="8"/>
        <v>-27667.2</v>
      </c>
      <c r="N33" s="29">
        <f t="shared" si="8"/>
        <v>-17890.4</v>
      </c>
      <c r="O33" s="29">
        <f t="shared" si="8"/>
        <v>-437082.80000000005</v>
      </c>
    </row>
    <row r="34" spans="1:26" ht="18.75" customHeight="1">
      <c r="A34" s="27" t="s">
        <v>39</v>
      </c>
      <c r="B34" s="16">
        <f>ROUND((-B9)*$G$3,2)</f>
        <v>-48527.6</v>
      </c>
      <c r="C34" s="16">
        <f aca="true" t="shared" si="9" ref="C34:N34">ROUND((-C9)*$G$3,2)</f>
        <v>-49002.8</v>
      </c>
      <c r="D34" s="16">
        <f t="shared" si="9"/>
        <v>-29950.8</v>
      </c>
      <c r="E34" s="16">
        <f t="shared" si="9"/>
        <v>-10507.2</v>
      </c>
      <c r="F34" s="16">
        <f t="shared" si="9"/>
        <v>-31957.2</v>
      </c>
      <c r="G34" s="16">
        <f t="shared" si="9"/>
        <v>-62048.8</v>
      </c>
      <c r="H34" s="16">
        <f t="shared" si="9"/>
        <v>-9112.4</v>
      </c>
      <c r="I34" s="16">
        <f t="shared" si="9"/>
        <v>-69225.2</v>
      </c>
      <c r="J34" s="16">
        <f t="shared" si="9"/>
        <v>-37373.6</v>
      </c>
      <c r="K34" s="16">
        <f t="shared" si="9"/>
        <v>-24798.4</v>
      </c>
      <c r="L34" s="16">
        <f t="shared" si="9"/>
        <v>-19021.2</v>
      </c>
      <c r="M34" s="16">
        <f t="shared" si="9"/>
        <v>-27667.2</v>
      </c>
      <c r="N34" s="16">
        <f t="shared" si="9"/>
        <v>-17890.4</v>
      </c>
      <c r="O34" s="30">
        <f aca="true" t="shared" si="10" ref="O34:O56">SUM(B34:N34)</f>
        <v>-437082.80000000005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1434727.2099999997</v>
      </c>
      <c r="C54" s="34">
        <f aca="true" t="shared" si="13" ref="C54:N54">+C20+C32</f>
        <v>1039739.5000000002</v>
      </c>
      <c r="D54" s="34">
        <f t="shared" si="13"/>
        <v>906601.5600000002</v>
      </c>
      <c r="E54" s="34">
        <f t="shared" si="13"/>
        <v>274588.81</v>
      </c>
      <c r="F54" s="34">
        <f t="shared" si="13"/>
        <v>1014753.5399999999</v>
      </c>
      <c r="G54" s="34">
        <f t="shared" si="13"/>
        <v>1378980.36</v>
      </c>
      <c r="H54" s="34">
        <f t="shared" si="13"/>
        <v>277374.67999999993</v>
      </c>
      <c r="I54" s="34">
        <f t="shared" si="13"/>
        <v>1062240.7099999997</v>
      </c>
      <c r="J54" s="34">
        <f t="shared" si="13"/>
        <v>900482.4900000001</v>
      </c>
      <c r="K54" s="34">
        <f t="shared" si="13"/>
        <v>1237751.05</v>
      </c>
      <c r="L54" s="34">
        <f t="shared" si="13"/>
        <v>1127205.54</v>
      </c>
      <c r="M54" s="34">
        <f t="shared" si="13"/>
        <v>626039.9700000001</v>
      </c>
      <c r="N54" s="34">
        <f t="shared" si="13"/>
        <v>321688.89</v>
      </c>
      <c r="O54" s="34">
        <f>SUM(B54:N54)</f>
        <v>11602174.31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1434727.21</v>
      </c>
      <c r="C60" s="42">
        <f t="shared" si="14"/>
        <v>1039739.51</v>
      </c>
      <c r="D60" s="42">
        <f t="shared" si="14"/>
        <v>906601.56</v>
      </c>
      <c r="E60" s="42">
        <f t="shared" si="14"/>
        <v>274588.81</v>
      </c>
      <c r="F60" s="42">
        <f t="shared" si="14"/>
        <v>1014753.53</v>
      </c>
      <c r="G60" s="42">
        <f t="shared" si="14"/>
        <v>1378980.35</v>
      </c>
      <c r="H60" s="42">
        <f t="shared" si="14"/>
        <v>277374.68</v>
      </c>
      <c r="I60" s="42">
        <f t="shared" si="14"/>
        <v>1062240.71</v>
      </c>
      <c r="J60" s="42">
        <f t="shared" si="14"/>
        <v>900482.5</v>
      </c>
      <c r="K60" s="42">
        <f t="shared" si="14"/>
        <v>1237751.05</v>
      </c>
      <c r="L60" s="42">
        <f t="shared" si="14"/>
        <v>1127205.54</v>
      </c>
      <c r="M60" s="42">
        <f t="shared" si="14"/>
        <v>626039.97</v>
      </c>
      <c r="N60" s="42">
        <f t="shared" si="14"/>
        <v>321688.89</v>
      </c>
      <c r="O60" s="34">
        <f t="shared" si="14"/>
        <v>11602174.31</v>
      </c>
      <c r="Q60"/>
    </row>
    <row r="61" spans="1:18" ht="18.75" customHeight="1">
      <c r="A61" s="26" t="s">
        <v>54</v>
      </c>
      <c r="B61" s="42">
        <v>1180090.06</v>
      </c>
      <c r="C61" s="42">
        <v>737789.21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1917879.27</v>
      </c>
      <c r="P61"/>
      <c r="Q61"/>
      <c r="R61" s="41"/>
    </row>
    <row r="62" spans="1:16" ht="18.75" customHeight="1">
      <c r="A62" s="26" t="s">
        <v>55</v>
      </c>
      <c r="B62" s="42">
        <v>254637.15</v>
      </c>
      <c r="C62" s="42">
        <v>301950.3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556587.45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906601.56</v>
      </c>
      <c r="E63" s="43">
        <v>0</v>
      </c>
      <c r="F63" s="43">
        <v>0</v>
      </c>
      <c r="G63" s="43">
        <v>0</v>
      </c>
      <c r="H63" s="42">
        <v>277374.68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1183976.24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274588.81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274588.81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1014753.53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1014753.53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1378980.35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1378980.35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1062240.71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1062240.71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900482.5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900482.5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1237751.05</v>
      </c>
      <c r="L69" s="29">
        <v>1127205.54</v>
      </c>
      <c r="M69" s="43">
        <v>0</v>
      </c>
      <c r="N69" s="43">
        <v>0</v>
      </c>
      <c r="O69" s="34">
        <f t="shared" si="15"/>
        <v>2364956.59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626039.97</v>
      </c>
      <c r="N70" s="43">
        <v>0</v>
      </c>
      <c r="O70" s="34">
        <f t="shared" si="15"/>
        <v>626039.97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321688.89</v>
      </c>
      <c r="O71" s="46">
        <f t="shared" si="15"/>
        <v>321688.89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2023-12-13T20:53:51Z</dcterms:modified>
  <cp:category/>
  <cp:version/>
  <cp:contentType/>
  <cp:contentStatus/>
</cp:coreProperties>
</file>