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<sst xmlns="http://schemas.openxmlformats.org/spreadsheetml/2006/main" count="89" uniqueCount="86">
  <si>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</si>
  <si>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</si>
  <si>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</si>
  <si>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</si>
  <si>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</si>
  <si>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</si>
  <si>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</si>
  <si>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</si>
  <si>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</si>
  <si>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</si>
  <si>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</si>
  <si>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</si>
  <si>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</si>
  <si>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</si>
  <si>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</si>
  <si>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</si>
  <si>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</si>
  <si>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</si>
  <si>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</si>
  <si>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</si>
  <si>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</si>
  <si>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</si>
  <si>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</si>
  <si>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</si>
  <si>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</si>
  <si>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</si>
  <si>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</si>
  <si>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</si>
  <si>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</si>
  <si>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</si>
  <si>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</si>
  <si>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</si>
  <si>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</si>
  <si>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</si>
  <si>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</si>
  <si>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</si>
  <si>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</si>
  <si>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</si>
  <si>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</si>
  <si>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</si>
  <si>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</si>
  <si>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</si>
  <si>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</si>
  <si>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</si>
  <si>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</si>
  <si>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</si>
  <si>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</si>
  <si>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</si>
  <si>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</si>
  <si>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</si>
  <si>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</si>
  <si>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</si>
  <si>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</si>
  <si>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</si>
  <si>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</si>
  <si>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</si>
  <si>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</si>
  <si>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</si>
  <si>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</si>
  <si>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</si>
  <si>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</si>
  <si>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</si>
  <si>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</si>
  <si>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</si>
  <si>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</si>
  <si>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</si>
  <si>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</si>
  <si>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</si>
  <si>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</si>
  <si>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</si>
  <si>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</si>
  <si>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</si>
  <si>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</si>
  <si>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</si>
  <si>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</si>
  <si>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</si>
  <si>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</si>
  <si>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</si>
  <si>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</si>
  <si>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</si>
  <si>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</si>
  <si>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</si>
  <si>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</si>
  <si>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</si>
  <si>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05/12/23 - VENCIMENTO 12/12/23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</si>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</sst>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410103</v>
      </c>
      <c r="C7" s="9">
        <f t="shared" si="0"/>
        <v>283574</v>
      </c>
      <c r="D7" s="9">
        <f t="shared" si="0"/>
        <v>256590</v>
      </c>
      <c r="E7" s="9">
        <f t="shared" si="0"/>
        <v>74434</v>
      </c>
      <c r="F7" s="9">
        <f t="shared" si="0"/>
        <v>245758</v>
      </c>
      <c r="G7" s="9">
        <f t="shared" si="0"/>
        <v>410796</v>
      </c>
      <c r="H7" s="9">
        <f t="shared" si="0"/>
        <v>54305</v>
      </c>
      <c r="I7" s="9">
        <f t="shared" si="0"/>
        <v>305514</v>
      </c>
      <c r="J7" s="9">
        <f t="shared" si="0"/>
        <v>226620</v>
      </c>
      <c r="K7" s="9">
        <f t="shared" si="0"/>
        <v>366772</v>
      </c>
      <c r="L7" s="9">
        <f t="shared" si="0"/>
        <v>278164</v>
      </c>
      <c r="M7" s="9">
        <f t="shared" si="0"/>
        <v>143836</v>
      </c>
      <c r="N7" s="9">
        <f t="shared" si="0"/>
        <v>91859</v>
      </c>
      <c r="O7" s="9">
        <f t="shared" si="0"/>
        <v>3148325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10419</v>
      </c>
      <c r="C8" s="11">
        <f t="shared" si="1"/>
        <v>11120</v>
      </c>
      <c r="D8" s="11">
        <f t="shared" si="1"/>
        <v>6361</v>
      </c>
      <c r="E8" s="11">
        <f t="shared" si="1"/>
        <v>2211</v>
      </c>
      <c r="F8" s="11">
        <f t="shared" si="1"/>
        <v>6669</v>
      </c>
      <c r="G8" s="11">
        <f t="shared" si="1"/>
        <v>13721</v>
      </c>
      <c r="H8" s="11">
        <f t="shared" si="1"/>
        <v>2024</v>
      </c>
      <c r="I8" s="11">
        <f t="shared" si="1"/>
        <v>14570</v>
      </c>
      <c r="J8" s="11">
        <f t="shared" si="1"/>
        <v>8467</v>
      </c>
      <c r="K8" s="11">
        <f t="shared" si="1"/>
        <v>5500</v>
      </c>
      <c r="L8" s="11">
        <f t="shared" si="1"/>
        <v>4221</v>
      </c>
      <c r="M8" s="11">
        <f t="shared" si="1"/>
        <v>5944</v>
      </c>
      <c r="N8" s="11">
        <f t="shared" si="1"/>
        <v>3958</v>
      </c>
      <c r="O8" s="11">
        <f t="shared" si="1"/>
        <v>95185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10419</v>
      </c>
      <c r="C9" s="11">
        <v>11120</v>
      </c>
      <c r="D9" s="11">
        <v>6361</v>
      </c>
      <c r="E9" s="11">
        <v>2211</v>
      </c>
      <c r="F9" s="11">
        <v>6669</v>
      </c>
      <c r="G9" s="11">
        <v>13721</v>
      </c>
      <c r="H9" s="11">
        <v>2024</v>
      </c>
      <c r="I9" s="11">
        <v>14570</v>
      </c>
      <c r="J9" s="11">
        <v>8467</v>
      </c>
      <c r="K9" s="11">
        <v>5500</v>
      </c>
      <c r="L9" s="11">
        <v>4219</v>
      </c>
      <c r="M9" s="11">
        <v>5944</v>
      </c>
      <c r="N9" s="11">
        <v>3937</v>
      </c>
      <c r="O9" s="11">
        <f>SUM(B9:N9)</f>
        <v>95162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21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399684</v>
      </c>
      <c r="C11" s="13">
        <v>272454</v>
      </c>
      <c r="D11" s="13">
        <v>250229</v>
      </c>
      <c r="E11" s="13">
        <v>72223</v>
      </c>
      <c r="F11" s="13">
        <v>239089</v>
      </c>
      <c r="G11" s="13">
        <v>397075</v>
      </c>
      <c r="H11" s="13">
        <v>52281</v>
      </c>
      <c r="I11" s="13">
        <v>290944</v>
      </c>
      <c r="J11" s="13">
        <v>218153</v>
      </c>
      <c r="K11" s="13">
        <v>361272</v>
      </c>
      <c r="L11" s="13">
        <v>273943</v>
      </c>
      <c r="M11" s="13">
        <v>137892</v>
      </c>
      <c r="N11" s="13">
        <v>87901</v>
      </c>
      <c r="O11" s="11">
        <f>SUM(B11:N11)</f>
        <v>3053140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30468</v>
      </c>
      <c r="C12" s="13">
        <v>26468</v>
      </c>
      <c r="D12" s="13">
        <v>19896</v>
      </c>
      <c r="E12" s="13">
        <v>8344</v>
      </c>
      <c r="F12" s="13">
        <v>22809</v>
      </c>
      <c r="G12" s="13">
        <v>41029</v>
      </c>
      <c r="H12" s="13">
        <v>5800</v>
      </c>
      <c r="I12" s="13">
        <v>29329</v>
      </c>
      <c r="J12" s="13">
        <v>19487</v>
      </c>
      <c r="K12" s="13">
        <v>26458</v>
      </c>
      <c r="L12" s="13">
        <v>20200</v>
      </c>
      <c r="M12" s="13">
        <v>7616</v>
      </c>
      <c r="N12" s="13">
        <v>4241</v>
      </c>
      <c r="O12" s="11">
        <f>SUM(B12:N12)</f>
        <v>262145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369216</v>
      </c>
      <c r="C13" s="15">
        <f t="shared" si="2"/>
        <v>245986</v>
      </c>
      <c r="D13" s="15">
        <f t="shared" si="2"/>
        <v>230333</v>
      </c>
      <c r="E13" s="15">
        <f t="shared" si="2"/>
        <v>63879</v>
      </c>
      <c r="F13" s="15">
        <f t="shared" si="2"/>
        <v>216280</v>
      </c>
      <c r="G13" s="15">
        <f t="shared" si="2"/>
        <v>356046</v>
      </c>
      <c r="H13" s="15">
        <f t="shared" si="2"/>
        <v>46481</v>
      </c>
      <c r="I13" s="15">
        <f t="shared" si="2"/>
        <v>261615</v>
      </c>
      <c r="J13" s="15">
        <f t="shared" si="2"/>
        <v>198666</v>
      </c>
      <c r="K13" s="15">
        <f t="shared" si="2"/>
        <v>334814</v>
      </c>
      <c r="L13" s="15">
        <f t="shared" si="2"/>
        <v>253743</v>
      </c>
      <c r="M13" s="15">
        <f t="shared" si="2"/>
        <v>130276</v>
      </c>
      <c r="N13" s="15">
        <f t="shared" si="2"/>
        <v>83660</v>
      </c>
      <c r="O13" s="11">
        <f>SUM(B13:N13)</f>
        <v>2790995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1.11672166630769</v>
      </c>
      <c r="C18" s="19">
        <v>1.160049116135066</v>
      </c>
      <c r="D18" s="19">
        <v>1.277518617898337</v>
      </c>
      <c r="E18" s="19">
        <v>0.784995406658018</v>
      </c>
      <c r="F18" s="19">
        <v>1.292375470336046</v>
      </c>
      <c r="G18" s="19">
        <v>1.272977928835492</v>
      </c>
      <c r="H18" s="19">
        <v>1.380696154778532</v>
      </c>
      <c r="I18" s="19">
        <v>1.119525971257228</v>
      </c>
      <c r="J18" s="19">
        <v>1.246305536737575</v>
      </c>
      <c r="K18" s="19">
        <v>1.074419074347891</v>
      </c>
      <c r="L18" s="19">
        <v>1.12956660759888</v>
      </c>
      <c r="M18" s="19">
        <v>1.101284254213419</v>
      </c>
      <c r="N18" s="19">
        <v>0.981313235614669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1454926.39</v>
      </c>
      <c r="C20" s="24">
        <f aca="true" t="shared" si="3" ref="C20:O20">SUM(C21:C31)</f>
        <v>1074391.7</v>
      </c>
      <c r="D20" s="24">
        <f t="shared" si="3"/>
        <v>926359.6100000001</v>
      </c>
      <c r="E20" s="24">
        <f t="shared" si="3"/>
        <v>289432.2700000001</v>
      </c>
      <c r="F20" s="24">
        <f t="shared" si="3"/>
        <v>1054773.5899999999</v>
      </c>
      <c r="G20" s="24">
        <f t="shared" si="3"/>
        <v>1443513.45</v>
      </c>
      <c r="H20" s="24">
        <f t="shared" si="3"/>
        <v>290980.21</v>
      </c>
      <c r="I20" s="24">
        <f t="shared" si="3"/>
        <v>1127250.1399999997</v>
      </c>
      <c r="J20" s="24">
        <f t="shared" si="3"/>
        <v>925793.9700000001</v>
      </c>
      <c r="K20" s="24">
        <f t="shared" si="3"/>
        <v>1268873.5599999998</v>
      </c>
      <c r="L20" s="24">
        <f t="shared" si="3"/>
        <v>1155675.0400000003</v>
      </c>
      <c r="M20" s="24">
        <f t="shared" si="3"/>
        <v>655953.7100000001</v>
      </c>
      <c r="N20" s="24">
        <f t="shared" si="3"/>
        <v>333942.55000000005</v>
      </c>
      <c r="O20" s="24">
        <f t="shared" si="3"/>
        <v>12001866.190000005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1210624.06</v>
      </c>
      <c r="C21" s="28">
        <f aca="true" t="shared" si="4" ref="C21:N21">ROUND((C15+C16)*C7,2)</f>
        <v>864787.27</v>
      </c>
      <c r="D21" s="28">
        <f t="shared" si="4"/>
        <v>686249.96</v>
      </c>
      <c r="E21" s="28">
        <f t="shared" si="4"/>
        <v>340088.95</v>
      </c>
      <c r="F21" s="28">
        <f t="shared" si="4"/>
        <v>761825.22</v>
      </c>
      <c r="G21" s="28">
        <f t="shared" si="4"/>
        <v>1047776.28</v>
      </c>
      <c r="H21" s="28">
        <f t="shared" si="4"/>
        <v>185972.9</v>
      </c>
      <c r="I21" s="28">
        <f t="shared" si="4"/>
        <v>925126.94</v>
      </c>
      <c r="J21" s="28">
        <f t="shared" si="4"/>
        <v>690216.53</v>
      </c>
      <c r="K21" s="28">
        <f t="shared" si="4"/>
        <v>1055899.91</v>
      </c>
      <c r="L21" s="28">
        <f t="shared" si="4"/>
        <v>911821.59</v>
      </c>
      <c r="M21" s="28">
        <f t="shared" si="4"/>
        <v>544059.67</v>
      </c>
      <c r="N21" s="28">
        <f t="shared" si="4"/>
        <v>313854.65</v>
      </c>
      <c r="O21" s="28">
        <f aca="true" t="shared" si="5" ref="O21:O29">SUM(B21:N21)</f>
        <v>9538303.930000002</v>
      </c>
    </row>
    <row r="22" spans="1:23" ht="18.75" customHeight="1">
      <c r="A22" s="26" t="s">
        <v>33</v>
      </c>
      <c r="B22" s="28">
        <f>IF(B18&lt;&gt;0,ROUND((B18-1)*B21,2),0)</f>
        <v>141306.06</v>
      </c>
      <c r="C22" s="28">
        <f aca="true" t="shared" si="6" ref="C22:N22">IF(C18&lt;&gt;0,ROUND((C18-1)*C21,2),0)</f>
        <v>138408.44</v>
      </c>
      <c r="D22" s="28">
        <f t="shared" si="6"/>
        <v>190447.14</v>
      </c>
      <c r="E22" s="28">
        <f t="shared" si="6"/>
        <v>-73120.69</v>
      </c>
      <c r="F22" s="28">
        <f t="shared" si="6"/>
        <v>222739.01</v>
      </c>
      <c r="G22" s="28">
        <f t="shared" si="6"/>
        <v>286019.8</v>
      </c>
      <c r="H22" s="28">
        <f t="shared" si="6"/>
        <v>70799.17</v>
      </c>
      <c r="I22" s="28">
        <f t="shared" si="6"/>
        <v>110576.7</v>
      </c>
      <c r="J22" s="28">
        <f t="shared" si="6"/>
        <v>170004.15</v>
      </c>
      <c r="K22" s="28">
        <f t="shared" si="6"/>
        <v>78579.09</v>
      </c>
      <c r="L22" s="28">
        <f t="shared" si="6"/>
        <v>118141.63</v>
      </c>
      <c r="M22" s="28">
        <f t="shared" si="6"/>
        <v>55104.68</v>
      </c>
      <c r="N22" s="28">
        <f t="shared" si="6"/>
        <v>-5864.93</v>
      </c>
      <c r="O22" s="28">
        <f t="shared" si="5"/>
        <v>1503140.25</v>
      </c>
      <c r="W22" s="51"/>
    </row>
    <row r="23" spans="1:15" ht="18.75" customHeight="1">
      <c r="A23" s="26" t="s">
        <v>34</v>
      </c>
      <c r="B23" s="28">
        <v>38568.99</v>
      </c>
      <c r="C23" s="28">
        <v>42655.92</v>
      </c>
      <c r="D23" s="28">
        <v>30322.97</v>
      </c>
      <c r="E23" s="28">
        <v>11243.01</v>
      </c>
      <c r="F23" s="28">
        <v>39888.57</v>
      </c>
      <c r="G23" s="28">
        <v>63670.19</v>
      </c>
      <c r="H23" s="28">
        <v>7989.53</v>
      </c>
      <c r="I23" s="28">
        <v>44195.23</v>
      </c>
      <c r="J23" s="28">
        <v>36298.97</v>
      </c>
      <c r="K23" s="28">
        <v>55623.76</v>
      </c>
      <c r="L23" s="28">
        <v>52356.86</v>
      </c>
      <c r="M23" s="28">
        <v>24904.62</v>
      </c>
      <c r="N23" s="28">
        <v>15087.78</v>
      </c>
      <c r="O23" s="28">
        <f t="shared" si="5"/>
        <v>462806.4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1113.7</v>
      </c>
      <c r="C26" s="28">
        <v>838.68</v>
      </c>
      <c r="D26" s="28">
        <v>727.03</v>
      </c>
      <c r="E26" s="28">
        <v>223.28</v>
      </c>
      <c r="F26" s="28">
        <v>819.62</v>
      </c>
      <c r="G26" s="28">
        <v>1119.14</v>
      </c>
      <c r="H26" s="28">
        <v>212.39</v>
      </c>
      <c r="I26" s="28">
        <v>865.91</v>
      </c>
      <c r="J26" s="28">
        <v>718.87</v>
      </c>
      <c r="K26" s="28">
        <v>980.27</v>
      </c>
      <c r="L26" s="28">
        <v>890.41</v>
      </c>
      <c r="M26" s="28">
        <v>501.03</v>
      </c>
      <c r="N26" s="28">
        <v>253.22</v>
      </c>
      <c r="O26" s="28">
        <f t="shared" si="5"/>
        <v>9263.55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654.35</v>
      </c>
      <c r="K27" s="28">
        <v>849.26</v>
      </c>
      <c r="L27" s="28">
        <v>753.83</v>
      </c>
      <c r="M27" s="28">
        <v>426.69</v>
      </c>
      <c r="N27" s="28">
        <v>223.57</v>
      </c>
      <c r="O27" s="28">
        <f t="shared" si="5"/>
        <v>7892.9800000000005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33641.4</v>
      </c>
      <c r="L30" s="28">
        <v>29327.11</v>
      </c>
      <c r="M30" s="28">
        <v>0</v>
      </c>
      <c r="N30" s="28">
        <v>0</v>
      </c>
      <c r="O30" s="28">
        <f>SUM(B30:N30)</f>
        <v>62968.51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-45843.6</v>
      </c>
      <c r="C32" s="28">
        <f aca="true" t="shared" si="7" ref="C32:O32">+C33+C35+C48+C49+C50+C55-C56</f>
        <v>-48928</v>
      </c>
      <c r="D32" s="28">
        <f t="shared" si="7"/>
        <v>-27988.4</v>
      </c>
      <c r="E32" s="28">
        <f t="shared" si="7"/>
        <v>-9728.4</v>
      </c>
      <c r="F32" s="28">
        <f t="shared" si="7"/>
        <v>-29343.6</v>
      </c>
      <c r="G32" s="28">
        <f t="shared" si="7"/>
        <v>-60372.4</v>
      </c>
      <c r="H32" s="28">
        <f t="shared" si="7"/>
        <v>-8905.6</v>
      </c>
      <c r="I32" s="28">
        <f t="shared" si="7"/>
        <v>-64108</v>
      </c>
      <c r="J32" s="28">
        <f t="shared" si="7"/>
        <v>-37254.8</v>
      </c>
      <c r="K32" s="28">
        <f t="shared" si="7"/>
        <v>1100800</v>
      </c>
      <c r="L32" s="28">
        <f t="shared" si="7"/>
        <v>1016436.4</v>
      </c>
      <c r="M32" s="28">
        <f t="shared" si="7"/>
        <v>-26153.6</v>
      </c>
      <c r="N32" s="28">
        <f t="shared" si="7"/>
        <v>-17322.8</v>
      </c>
      <c r="O32" s="28">
        <f t="shared" si="7"/>
        <v>1741287.2000000002</v>
      </c>
    </row>
    <row r="33" spans="1:15" ht="18.75" customHeight="1">
      <c r="A33" s="26" t="s">
        <v>38</v>
      </c>
      <c r="B33" s="29">
        <f>+B34</f>
        <v>-45843.6</v>
      </c>
      <c r="C33" s="29">
        <f>+C34</f>
        <v>-48928</v>
      </c>
      <c r="D33" s="29">
        <f aca="true" t="shared" si="8" ref="D33:O33">+D34</f>
        <v>-27988.4</v>
      </c>
      <c r="E33" s="29">
        <f t="shared" si="8"/>
        <v>-9728.4</v>
      </c>
      <c r="F33" s="29">
        <f t="shared" si="8"/>
        <v>-29343.6</v>
      </c>
      <c r="G33" s="29">
        <f t="shared" si="8"/>
        <v>-60372.4</v>
      </c>
      <c r="H33" s="29">
        <f t="shared" si="8"/>
        <v>-8905.6</v>
      </c>
      <c r="I33" s="29">
        <f t="shared" si="8"/>
        <v>-64108</v>
      </c>
      <c r="J33" s="29">
        <f t="shared" si="8"/>
        <v>-37254.8</v>
      </c>
      <c r="K33" s="29">
        <f t="shared" si="8"/>
        <v>-24200</v>
      </c>
      <c r="L33" s="29">
        <f t="shared" si="8"/>
        <v>-18563.6</v>
      </c>
      <c r="M33" s="29">
        <f t="shared" si="8"/>
        <v>-26153.6</v>
      </c>
      <c r="N33" s="29">
        <f t="shared" si="8"/>
        <v>-17322.8</v>
      </c>
      <c r="O33" s="29">
        <f t="shared" si="8"/>
        <v>-418712.79999999993</v>
      </c>
    </row>
    <row r="34" spans="1:26" ht="18.75" customHeight="1">
      <c r="A34" s="27" t="s">
        <v>39</v>
      </c>
      <c r="B34" s="16">
        <f>ROUND((-B9)*$G$3,2)</f>
        <v>-45843.6</v>
      </c>
      <c r="C34" s="16">
        <f aca="true" t="shared" si="9" ref="C34:N34">ROUND((-C9)*$G$3,2)</f>
        <v>-48928</v>
      </c>
      <c r="D34" s="16">
        <f t="shared" si="9"/>
        <v>-27988.4</v>
      </c>
      <c r="E34" s="16">
        <f t="shared" si="9"/>
        <v>-9728.4</v>
      </c>
      <c r="F34" s="16">
        <f t="shared" si="9"/>
        <v>-29343.6</v>
      </c>
      <c r="G34" s="16">
        <f t="shared" si="9"/>
        <v>-60372.4</v>
      </c>
      <c r="H34" s="16">
        <f t="shared" si="9"/>
        <v>-8905.6</v>
      </c>
      <c r="I34" s="16">
        <f t="shared" si="9"/>
        <v>-64108</v>
      </c>
      <c r="J34" s="16">
        <f t="shared" si="9"/>
        <v>-37254.8</v>
      </c>
      <c r="K34" s="16">
        <f t="shared" si="9"/>
        <v>-24200</v>
      </c>
      <c r="L34" s="16">
        <f t="shared" si="9"/>
        <v>-18563.6</v>
      </c>
      <c r="M34" s="16">
        <f t="shared" si="9"/>
        <v>-26153.6</v>
      </c>
      <c r="N34" s="16">
        <f t="shared" si="9"/>
        <v>-17322.8</v>
      </c>
      <c r="O34" s="30">
        <f aca="true" t="shared" si="10" ref="O34:O56">SUM(B34:N34)</f>
        <v>-418712.79999999993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0</v>
      </c>
      <c r="N35" s="29">
        <f t="shared" si="11"/>
        <v>0</v>
      </c>
      <c r="O35" s="29">
        <f t="shared" si="11"/>
        <v>2160000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4239000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1409082.7899999998</v>
      </c>
      <c r="C54" s="34">
        <f aca="true" t="shared" si="13" ref="C54:N54">+C20+C32</f>
        <v>1025463.7</v>
      </c>
      <c r="D54" s="34">
        <f t="shared" si="13"/>
        <v>898371.2100000001</v>
      </c>
      <c r="E54" s="34">
        <f t="shared" si="13"/>
        <v>279703.87000000005</v>
      </c>
      <c r="F54" s="34">
        <f t="shared" si="13"/>
        <v>1025429.9899999999</v>
      </c>
      <c r="G54" s="34">
        <f t="shared" si="13"/>
        <v>1383141.05</v>
      </c>
      <c r="H54" s="34">
        <f t="shared" si="13"/>
        <v>282074.61000000004</v>
      </c>
      <c r="I54" s="34">
        <f t="shared" si="13"/>
        <v>1063142.1399999997</v>
      </c>
      <c r="J54" s="34">
        <f t="shared" si="13"/>
        <v>888539.17</v>
      </c>
      <c r="K54" s="34">
        <f t="shared" si="13"/>
        <v>2369673.5599999996</v>
      </c>
      <c r="L54" s="34">
        <f t="shared" si="13"/>
        <v>2172111.4400000004</v>
      </c>
      <c r="M54" s="34">
        <f t="shared" si="13"/>
        <v>629800.1100000001</v>
      </c>
      <c r="N54" s="34">
        <f t="shared" si="13"/>
        <v>316619.75000000006</v>
      </c>
      <c r="O54" s="34">
        <f>SUM(B54:N54)</f>
        <v>13743153.39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1409082.78</v>
      </c>
      <c r="C60" s="42">
        <f t="shared" si="14"/>
        <v>1025463.7</v>
      </c>
      <c r="D60" s="42">
        <f t="shared" si="14"/>
        <v>898371.2</v>
      </c>
      <c r="E60" s="42">
        <f t="shared" si="14"/>
        <v>279703.87</v>
      </c>
      <c r="F60" s="42">
        <f t="shared" si="14"/>
        <v>1025429.99</v>
      </c>
      <c r="G60" s="42">
        <f t="shared" si="14"/>
        <v>1383141.05</v>
      </c>
      <c r="H60" s="42">
        <f t="shared" si="14"/>
        <v>282074.61</v>
      </c>
      <c r="I60" s="42">
        <f t="shared" si="14"/>
        <v>1063142.14</v>
      </c>
      <c r="J60" s="42">
        <f t="shared" si="14"/>
        <v>888539.18</v>
      </c>
      <c r="K60" s="42">
        <f t="shared" si="14"/>
        <v>2369673.56</v>
      </c>
      <c r="L60" s="42">
        <f t="shared" si="14"/>
        <v>2172111.44</v>
      </c>
      <c r="M60" s="42">
        <f t="shared" si="14"/>
        <v>629800.11</v>
      </c>
      <c r="N60" s="42">
        <f t="shared" si="14"/>
        <v>316619.75</v>
      </c>
      <c r="O60" s="34">
        <f t="shared" si="14"/>
        <v>13743153.379999999</v>
      </c>
      <c r="Q60"/>
    </row>
    <row r="61" spans="1:18" ht="18.75" customHeight="1">
      <c r="A61" s="26" t="s">
        <v>54</v>
      </c>
      <c r="B61" s="42">
        <v>1159189.85</v>
      </c>
      <c r="C61" s="42">
        <v>727753.32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1886943.17</v>
      </c>
      <c r="P61"/>
      <c r="Q61"/>
      <c r="R61" s="41"/>
    </row>
    <row r="62" spans="1:16" ht="18.75" customHeight="1">
      <c r="A62" s="26" t="s">
        <v>55</v>
      </c>
      <c r="B62" s="42">
        <v>249892.93</v>
      </c>
      <c r="C62" s="42">
        <v>297710.38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547603.31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898371.2</v>
      </c>
      <c r="E63" s="43">
        <v>0</v>
      </c>
      <c r="F63" s="43">
        <v>0</v>
      </c>
      <c r="G63" s="43">
        <v>0</v>
      </c>
      <c r="H63" s="42">
        <v>282074.61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1180445.81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279703.87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279703.87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1025429.99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1025429.99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1383141.05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1383141.05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1063142.14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1063142.14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888539.18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888539.18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2369673.56</v>
      </c>
      <c r="L69" s="29">
        <v>2172111.44</v>
      </c>
      <c r="M69" s="43">
        <v>0</v>
      </c>
      <c r="N69" s="43">
        <v>0</v>
      </c>
      <c r="O69" s="34">
        <f t="shared" si="15"/>
        <v>4541785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629800.11</v>
      </c>
      <c r="N70" s="43">
        <v>0</v>
      </c>
      <c r="O70" s="34">
        <f t="shared" si="15"/>
        <v>629800.11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316619.75</v>
      </c>
      <c r="O71" s="46">
        <f t="shared" si="15"/>
        <v>316619.75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2023-12-11T19:46:25Z</dcterms:modified>
  <cp:category/>
  <cp:version/>
  <cp:contentType/>
  <cp:contentStatus/>
</cp:coreProperties>
</file>