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<sst xmlns="http://schemas.openxmlformats.org/spreadsheetml/2006/main" count="89" uniqueCount="86">
  <si>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</si>
  <si>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</si>
  <si>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</si>
  <si>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</si>
  <si>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</si>
  <si>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</si>
  <si>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</si>
  <si>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</si>
  <si>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</si>
  <si>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</si>
  <si>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</si>
  <si>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</si>
  <si>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</si>
  <si>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</si>
  <si>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</si>
  <si>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</si>
  <si>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</si>
  <si>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</si>
  <si>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</si>
  <si>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</si>
  <si>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</si>
  <si>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</si>
  <si>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</si>
  <si>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</si>
  <si>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</si>
  <si>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</si>
  <si>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</si>
  <si>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</si>
  <si>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</si>
  <si>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</si>
  <si>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</si>
  <si>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</si>
  <si>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</si>
  <si>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</si>
  <si>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</si>
  <si>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</si>
  <si>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</si>
  <si>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</si>
  <si>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</si>
  <si>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</si>
  <si>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</si>
  <si>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</si>
  <si>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</si>
  <si>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</si>
  <si>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</si>
  <si>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</si>
  <si>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</si>
  <si>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</si>
  <si>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</si>
  <si>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</si>
  <si>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</si>
  <si>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</si>
  <si>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</si>
  <si>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</si>
  <si>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</si>
  <si>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</si>
  <si>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</si>
  <si>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</si>
  <si>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</si>
  <si>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</si>
  <si>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</si>
  <si>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</si>
  <si>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</si>
  <si>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</si>
  <si>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</si>
  <si>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</si>
  <si>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</si>
  <si>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</si>
  <si>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</si>
  <si>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</si>
  <si>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</si>
  <si>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</si>
  <si>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</si>
  <si>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</si>
  <si>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</si>
  <si>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</si>
  <si>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</si>
  <si>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</si>
  <si>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</si>
  <si>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</si>
  <si>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</si>
  <si>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</si>
  <si>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</si>
  <si>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</si>
  <si>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04/12/23 - VENCIMENTO 11/12/23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</si>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</sst>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390306</v>
      </c>
      <c r="C7" s="9">
        <f t="shared" si="0"/>
        <v>266729</v>
      </c>
      <c r="D7" s="9">
        <f t="shared" si="0"/>
        <v>240185</v>
      </c>
      <c r="E7" s="9">
        <f t="shared" si="0"/>
        <v>70524</v>
      </c>
      <c r="F7" s="9">
        <f t="shared" si="0"/>
        <v>208195</v>
      </c>
      <c r="G7" s="9">
        <f t="shared" si="0"/>
        <v>385041</v>
      </c>
      <c r="H7" s="9">
        <f t="shared" si="0"/>
        <v>51005</v>
      </c>
      <c r="I7" s="9">
        <f t="shared" si="0"/>
        <v>253568</v>
      </c>
      <c r="J7" s="9">
        <f t="shared" si="0"/>
        <v>215854</v>
      </c>
      <c r="K7" s="9">
        <f t="shared" si="0"/>
        <v>341512</v>
      </c>
      <c r="L7" s="9">
        <f t="shared" si="0"/>
        <v>253217</v>
      </c>
      <c r="M7" s="9">
        <f t="shared" si="0"/>
        <v>136067</v>
      </c>
      <c r="N7" s="9">
        <f t="shared" si="0"/>
        <v>88719</v>
      </c>
      <c r="O7" s="9">
        <f t="shared" si="0"/>
        <v>2900922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11094</v>
      </c>
      <c r="C8" s="11">
        <f t="shared" si="1"/>
        <v>11159</v>
      </c>
      <c r="D8" s="11">
        <f t="shared" si="1"/>
        <v>7015</v>
      </c>
      <c r="E8" s="11">
        <f t="shared" si="1"/>
        <v>2272</v>
      </c>
      <c r="F8" s="11">
        <f t="shared" si="1"/>
        <v>6576</v>
      </c>
      <c r="G8" s="11">
        <f t="shared" si="1"/>
        <v>14191</v>
      </c>
      <c r="H8" s="11">
        <f t="shared" si="1"/>
        <v>2083</v>
      </c>
      <c r="I8" s="11">
        <f t="shared" si="1"/>
        <v>13015</v>
      </c>
      <c r="J8" s="11">
        <f t="shared" si="1"/>
        <v>8775</v>
      </c>
      <c r="K8" s="11">
        <f t="shared" si="1"/>
        <v>5861</v>
      </c>
      <c r="L8" s="11">
        <f t="shared" si="1"/>
        <v>4286</v>
      </c>
      <c r="M8" s="11">
        <f t="shared" si="1"/>
        <v>6122</v>
      </c>
      <c r="N8" s="11">
        <f t="shared" si="1"/>
        <v>4101</v>
      </c>
      <c r="O8" s="11">
        <f t="shared" si="1"/>
        <v>96550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11094</v>
      </c>
      <c r="C9" s="11">
        <v>11159</v>
      </c>
      <c r="D9" s="11">
        <v>7015</v>
      </c>
      <c r="E9" s="11">
        <v>2272</v>
      </c>
      <c r="F9" s="11">
        <v>6576</v>
      </c>
      <c r="G9" s="11">
        <v>14191</v>
      </c>
      <c r="H9" s="11">
        <v>2083</v>
      </c>
      <c r="I9" s="11">
        <v>13015</v>
      </c>
      <c r="J9" s="11">
        <v>8775</v>
      </c>
      <c r="K9" s="11">
        <v>5860</v>
      </c>
      <c r="L9" s="11">
        <v>4282</v>
      </c>
      <c r="M9" s="11">
        <v>6122</v>
      </c>
      <c r="N9" s="11">
        <v>4089</v>
      </c>
      <c r="O9" s="11">
        <f>SUM(B9:N9)</f>
        <v>96533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4</v>
      </c>
      <c r="M10" s="13">
        <v>0</v>
      </c>
      <c r="N10" s="13">
        <v>12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379212</v>
      </c>
      <c r="C11" s="13">
        <v>255570</v>
      </c>
      <c r="D11" s="13">
        <v>233170</v>
      </c>
      <c r="E11" s="13">
        <v>68252</v>
      </c>
      <c r="F11" s="13">
        <v>201619</v>
      </c>
      <c r="G11" s="13">
        <v>370850</v>
      </c>
      <c r="H11" s="13">
        <v>48922</v>
      </c>
      <c r="I11" s="13">
        <v>240553</v>
      </c>
      <c r="J11" s="13">
        <v>207079</v>
      </c>
      <c r="K11" s="13">
        <v>335651</v>
      </c>
      <c r="L11" s="13">
        <v>248931</v>
      </c>
      <c r="M11" s="13">
        <v>129945</v>
      </c>
      <c r="N11" s="13">
        <v>84618</v>
      </c>
      <c r="O11" s="11">
        <f>SUM(B11:N11)</f>
        <v>2804372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27831</v>
      </c>
      <c r="C12" s="13">
        <v>24227</v>
      </c>
      <c r="D12" s="13">
        <v>18258</v>
      </c>
      <c r="E12" s="13">
        <v>7675</v>
      </c>
      <c r="F12" s="13">
        <v>19116</v>
      </c>
      <c r="G12" s="13">
        <v>37555</v>
      </c>
      <c r="H12" s="13">
        <v>5451</v>
      </c>
      <c r="I12" s="13">
        <v>24004</v>
      </c>
      <c r="J12" s="13">
        <v>18095</v>
      </c>
      <c r="K12" s="13">
        <v>23903</v>
      </c>
      <c r="L12" s="13">
        <v>17960</v>
      </c>
      <c r="M12" s="13">
        <v>6886</v>
      </c>
      <c r="N12" s="13">
        <v>3838</v>
      </c>
      <c r="O12" s="11">
        <f>SUM(B12:N12)</f>
        <v>234799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351381</v>
      </c>
      <c r="C13" s="15">
        <f t="shared" si="2"/>
        <v>231343</v>
      </c>
      <c r="D13" s="15">
        <f t="shared" si="2"/>
        <v>214912</v>
      </c>
      <c r="E13" s="15">
        <f t="shared" si="2"/>
        <v>60577</v>
      </c>
      <c r="F13" s="15">
        <f t="shared" si="2"/>
        <v>182503</v>
      </c>
      <c r="G13" s="15">
        <f t="shared" si="2"/>
        <v>333295</v>
      </c>
      <c r="H13" s="15">
        <f t="shared" si="2"/>
        <v>43471</v>
      </c>
      <c r="I13" s="15">
        <f t="shared" si="2"/>
        <v>216549</v>
      </c>
      <c r="J13" s="15">
        <f t="shared" si="2"/>
        <v>188984</v>
      </c>
      <c r="K13" s="15">
        <f t="shared" si="2"/>
        <v>311748</v>
      </c>
      <c r="L13" s="15">
        <f t="shared" si="2"/>
        <v>230971</v>
      </c>
      <c r="M13" s="15">
        <f t="shared" si="2"/>
        <v>123059</v>
      </c>
      <c r="N13" s="15">
        <f t="shared" si="2"/>
        <v>80780</v>
      </c>
      <c r="O13" s="11">
        <f>SUM(B13:N13)</f>
        <v>2569573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1.158641258800054</v>
      </c>
      <c r="C18" s="19">
        <v>1.219791889074861</v>
      </c>
      <c r="D18" s="19">
        <v>1.330937662709626</v>
      </c>
      <c r="E18" s="19">
        <v>0.815439322105967</v>
      </c>
      <c r="F18" s="19">
        <v>1.483845484279968</v>
      </c>
      <c r="G18" s="19">
        <v>1.33553577747903</v>
      </c>
      <c r="H18" s="19">
        <v>1.459898872752186</v>
      </c>
      <c r="I18" s="19">
        <v>1.313769657198072</v>
      </c>
      <c r="J18" s="19">
        <v>1.288399721501973</v>
      </c>
      <c r="K18" s="19">
        <v>1.133576902337655</v>
      </c>
      <c r="L18" s="19">
        <v>1.208455646954594</v>
      </c>
      <c r="M18" s="19">
        <v>1.145952634950635</v>
      </c>
      <c r="N18" s="19">
        <v>1.00825680528431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1463502.64</v>
      </c>
      <c r="C20" s="24">
        <f aca="true" t="shared" si="3" ref="C20:O20">SUM(C21:C31)</f>
        <v>1062892.31</v>
      </c>
      <c r="D20" s="24">
        <f t="shared" si="3"/>
        <v>903792.7200000002</v>
      </c>
      <c r="E20" s="24">
        <f t="shared" si="3"/>
        <v>285223</v>
      </c>
      <c r="F20" s="24">
        <f t="shared" si="3"/>
        <v>1028040.96</v>
      </c>
      <c r="G20" s="24">
        <f t="shared" si="3"/>
        <v>1419862.95</v>
      </c>
      <c r="H20" s="24">
        <f t="shared" si="3"/>
        <v>289161.17</v>
      </c>
      <c r="I20" s="24">
        <f t="shared" si="3"/>
        <v>1100773.18</v>
      </c>
      <c r="J20" s="24">
        <f t="shared" si="3"/>
        <v>911920.9400000002</v>
      </c>
      <c r="K20" s="24">
        <f t="shared" si="3"/>
        <v>1247976.3900000001</v>
      </c>
      <c r="L20" s="24">
        <f t="shared" si="3"/>
        <v>1126558.55</v>
      </c>
      <c r="M20" s="24">
        <f t="shared" si="3"/>
        <v>646755.96</v>
      </c>
      <c r="N20" s="24">
        <f t="shared" si="3"/>
        <v>331965.91</v>
      </c>
      <c r="O20" s="24">
        <f t="shared" si="3"/>
        <v>11818426.680000003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1152183.31</v>
      </c>
      <c r="C21" s="28">
        <f aca="true" t="shared" si="4" ref="C21:N21">ROUND((C15+C16)*C7,2)</f>
        <v>813416.76</v>
      </c>
      <c r="D21" s="28">
        <f t="shared" si="4"/>
        <v>642374.78</v>
      </c>
      <c r="E21" s="28">
        <f t="shared" si="4"/>
        <v>322224.16</v>
      </c>
      <c r="F21" s="28">
        <f t="shared" si="4"/>
        <v>645383.68</v>
      </c>
      <c r="G21" s="28">
        <f t="shared" si="4"/>
        <v>982085.57</v>
      </c>
      <c r="H21" s="28">
        <f t="shared" si="4"/>
        <v>174671.72</v>
      </c>
      <c r="I21" s="28">
        <f t="shared" si="4"/>
        <v>767829.26</v>
      </c>
      <c r="J21" s="28">
        <f t="shared" si="4"/>
        <v>657426.53</v>
      </c>
      <c r="K21" s="28">
        <f t="shared" si="4"/>
        <v>983178.9</v>
      </c>
      <c r="L21" s="28">
        <f t="shared" si="4"/>
        <v>830045.33</v>
      </c>
      <c r="M21" s="28">
        <f t="shared" si="4"/>
        <v>514673.43</v>
      </c>
      <c r="N21" s="28">
        <f t="shared" si="4"/>
        <v>303126.21</v>
      </c>
      <c r="O21" s="28">
        <f aca="true" t="shared" si="5" ref="O21:O29">SUM(B21:N21)</f>
        <v>8788619.640000002</v>
      </c>
    </row>
    <row r="22" spans="1:23" ht="18.75" customHeight="1">
      <c r="A22" s="26" t="s">
        <v>33</v>
      </c>
      <c r="B22" s="28">
        <f>IF(B18&lt;&gt;0,ROUND((B18-1)*B21,2),0)</f>
        <v>182783.81</v>
      </c>
      <c r="C22" s="28">
        <f aca="true" t="shared" si="6" ref="C22:N22">IF(C18&lt;&gt;0,ROUND((C18-1)*C21,2),0)</f>
        <v>178782.41</v>
      </c>
      <c r="D22" s="28">
        <f t="shared" si="6"/>
        <v>212586.01</v>
      </c>
      <c r="E22" s="28">
        <f t="shared" si="6"/>
        <v>-59469.91</v>
      </c>
      <c r="F22" s="28">
        <f t="shared" si="6"/>
        <v>312265.98</v>
      </c>
      <c r="G22" s="28">
        <f t="shared" si="6"/>
        <v>329524.85</v>
      </c>
      <c r="H22" s="28">
        <f t="shared" si="6"/>
        <v>80331.33</v>
      </c>
      <c r="I22" s="28">
        <f t="shared" si="6"/>
        <v>240921.52</v>
      </c>
      <c r="J22" s="28">
        <f t="shared" si="6"/>
        <v>189601.63</v>
      </c>
      <c r="K22" s="28">
        <f t="shared" si="6"/>
        <v>131329.99</v>
      </c>
      <c r="L22" s="28">
        <f t="shared" si="6"/>
        <v>173027.64</v>
      </c>
      <c r="M22" s="28">
        <f t="shared" si="6"/>
        <v>75117.94</v>
      </c>
      <c r="N22" s="28">
        <f t="shared" si="6"/>
        <v>2502.85</v>
      </c>
      <c r="O22" s="28">
        <f t="shared" si="5"/>
        <v>2049306.0499999998</v>
      </c>
      <c r="W22" s="51"/>
    </row>
    <row r="23" spans="1:15" ht="18.75" customHeight="1">
      <c r="A23" s="26" t="s">
        <v>34</v>
      </c>
      <c r="B23" s="28">
        <v>64086.46</v>
      </c>
      <c r="C23" s="28">
        <v>42150.35</v>
      </c>
      <c r="D23" s="28">
        <v>29500.55</v>
      </c>
      <c r="E23" s="28">
        <v>11247.73</v>
      </c>
      <c r="F23" s="28">
        <v>40081.41</v>
      </c>
      <c r="G23" s="28">
        <v>62210.79</v>
      </c>
      <c r="H23" s="28">
        <v>7936.78</v>
      </c>
      <c r="I23" s="28">
        <v>44679.3</v>
      </c>
      <c r="J23" s="28">
        <v>35621.19</v>
      </c>
      <c r="K23" s="28">
        <v>54869.72</v>
      </c>
      <c r="L23" s="28">
        <v>50419.13</v>
      </c>
      <c r="M23" s="28">
        <v>25082.58</v>
      </c>
      <c r="N23" s="28">
        <v>15466.36</v>
      </c>
      <c r="O23" s="28">
        <f t="shared" si="5"/>
        <v>483352.35000000003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1135.48</v>
      </c>
      <c r="C26" s="28">
        <v>841.4</v>
      </c>
      <c r="D26" s="28">
        <v>718.87</v>
      </c>
      <c r="E26" s="28">
        <v>223.28</v>
      </c>
      <c r="F26" s="28">
        <v>808.72</v>
      </c>
      <c r="G26" s="28">
        <v>1113.7</v>
      </c>
      <c r="H26" s="28">
        <v>215.12</v>
      </c>
      <c r="I26" s="28">
        <v>857.74</v>
      </c>
      <c r="J26" s="28">
        <v>716.14</v>
      </c>
      <c r="K26" s="28">
        <v>974.83</v>
      </c>
      <c r="L26" s="28">
        <v>879.52</v>
      </c>
      <c r="M26" s="28">
        <v>498.3</v>
      </c>
      <c r="N26" s="28">
        <v>258.66</v>
      </c>
      <c r="O26" s="28">
        <f t="shared" si="5"/>
        <v>9241.759999999998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33473.82</v>
      </c>
      <c r="L30" s="28">
        <v>29049.49</v>
      </c>
      <c r="M30" s="28">
        <v>0</v>
      </c>
      <c r="N30" s="28">
        <v>0</v>
      </c>
      <c r="O30" s="28">
        <f>SUM(B30:N30)</f>
        <v>62523.31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-48813.6</v>
      </c>
      <c r="C32" s="28">
        <f aca="true" t="shared" si="7" ref="C32:O32">+C33+C35+C48+C49+C50+C55-C56</f>
        <v>-49099.6</v>
      </c>
      <c r="D32" s="28">
        <f t="shared" si="7"/>
        <v>-30866</v>
      </c>
      <c r="E32" s="28">
        <f t="shared" si="7"/>
        <v>-9996.8</v>
      </c>
      <c r="F32" s="28">
        <f t="shared" si="7"/>
        <v>-28934.4</v>
      </c>
      <c r="G32" s="28">
        <f t="shared" si="7"/>
        <v>-62440.4</v>
      </c>
      <c r="H32" s="28">
        <f t="shared" si="7"/>
        <v>-9165.2</v>
      </c>
      <c r="I32" s="28">
        <f t="shared" si="7"/>
        <v>-57266</v>
      </c>
      <c r="J32" s="28">
        <f t="shared" si="7"/>
        <v>-38610</v>
      </c>
      <c r="K32" s="28">
        <f t="shared" si="7"/>
        <v>-25784</v>
      </c>
      <c r="L32" s="28">
        <f t="shared" si="7"/>
        <v>-18840.8</v>
      </c>
      <c r="M32" s="28">
        <f t="shared" si="7"/>
        <v>-26936.8</v>
      </c>
      <c r="N32" s="28">
        <f t="shared" si="7"/>
        <v>-17991.6</v>
      </c>
      <c r="O32" s="28">
        <f t="shared" si="7"/>
        <v>-424745.19999999995</v>
      </c>
    </row>
    <row r="33" spans="1:15" ht="18.75" customHeight="1">
      <c r="A33" s="26" t="s">
        <v>38</v>
      </c>
      <c r="B33" s="29">
        <f>+B34</f>
        <v>-48813.6</v>
      </c>
      <c r="C33" s="29">
        <f>+C34</f>
        <v>-49099.6</v>
      </c>
      <c r="D33" s="29">
        <f aca="true" t="shared" si="8" ref="D33:O33">+D34</f>
        <v>-30866</v>
      </c>
      <c r="E33" s="29">
        <f t="shared" si="8"/>
        <v>-9996.8</v>
      </c>
      <c r="F33" s="29">
        <f t="shared" si="8"/>
        <v>-28934.4</v>
      </c>
      <c r="G33" s="29">
        <f t="shared" si="8"/>
        <v>-62440.4</v>
      </c>
      <c r="H33" s="29">
        <f t="shared" si="8"/>
        <v>-9165.2</v>
      </c>
      <c r="I33" s="29">
        <f t="shared" si="8"/>
        <v>-57266</v>
      </c>
      <c r="J33" s="29">
        <f t="shared" si="8"/>
        <v>-38610</v>
      </c>
      <c r="K33" s="29">
        <f t="shared" si="8"/>
        <v>-25784</v>
      </c>
      <c r="L33" s="29">
        <f t="shared" si="8"/>
        <v>-18840.8</v>
      </c>
      <c r="M33" s="29">
        <f t="shared" si="8"/>
        <v>-26936.8</v>
      </c>
      <c r="N33" s="29">
        <f t="shared" si="8"/>
        <v>-17991.6</v>
      </c>
      <c r="O33" s="29">
        <f t="shared" si="8"/>
        <v>-424745.19999999995</v>
      </c>
    </row>
    <row r="34" spans="1:26" ht="18.75" customHeight="1">
      <c r="A34" s="27" t="s">
        <v>39</v>
      </c>
      <c r="B34" s="16">
        <f>ROUND((-B9)*$G$3,2)</f>
        <v>-48813.6</v>
      </c>
      <c r="C34" s="16">
        <f aca="true" t="shared" si="9" ref="C34:N34">ROUND((-C9)*$G$3,2)</f>
        <v>-49099.6</v>
      </c>
      <c r="D34" s="16">
        <f t="shared" si="9"/>
        <v>-30866</v>
      </c>
      <c r="E34" s="16">
        <f t="shared" si="9"/>
        <v>-9996.8</v>
      </c>
      <c r="F34" s="16">
        <f t="shared" si="9"/>
        <v>-28934.4</v>
      </c>
      <c r="G34" s="16">
        <f t="shared" si="9"/>
        <v>-62440.4</v>
      </c>
      <c r="H34" s="16">
        <f t="shared" si="9"/>
        <v>-9165.2</v>
      </c>
      <c r="I34" s="16">
        <f t="shared" si="9"/>
        <v>-57266</v>
      </c>
      <c r="J34" s="16">
        <f t="shared" si="9"/>
        <v>-38610</v>
      </c>
      <c r="K34" s="16">
        <f t="shared" si="9"/>
        <v>-25784</v>
      </c>
      <c r="L34" s="16">
        <f t="shared" si="9"/>
        <v>-18840.8</v>
      </c>
      <c r="M34" s="16">
        <f t="shared" si="9"/>
        <v>-26936.8</v>
      </c>
      <c r="N34" s="16">
        <f t="shared" si="9"/>
        <v>-17991.6</v>
      </c>
      <c r="O34" s="30">
        <f aca="true" t="shared" si="10" ref="O34:O56">SUM(B34:N34)</f>
        <v>-424745.19999999995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1414689.0399999998</v>
      </c>
      <c r="C54" s="34">
        <f aca="true" t="shared" si="13" ref="C54:N54">+C20+C32</f>
        <v>1013792.7100000001</v>
      </c>
      <c r="D54" s="34">
        <f t="shared" si="13"/>
        <v>872926.7200000002</v>
      </c>
      <c r="E54" s="34">
        <f t="shared" si="13"/>
        <v>275226.2</v>
      </c>
      <c r="F54" s="34">
        <f t="shared" si="13"/>
        <v>999106.5599999999</v>
      </c>
      <c r="G54" s="34">
        <f t="shared" si="13"/>
        <v>1357422.55</v>
      </c>
      <c r="H54" s="34">
        <f t="shared" si="13"/>
        <v>279995.97</v>
      </c>
      <c r="I54" s="34">
        <f t="shared" si="13"/>
        <v>1043507.1799999999</v>
      </c>
      <c r="J54" s="34">
        <f t="shared" si="13"/>
        <v>873310.9400000002</v>
      </c>
      <c r="K54" s="34">
        <f t="shared" si="13"/>
        <v>1222192.3900000001</v>
      </c>
      <c r="L54" s="34">
        <f t="shared" si="13"/>
        <v>1107717.75</v>
      </c>
      <c r="M54" s="34">
        <f t="shared" si="13"/>
        <v>619819.1599999999</v>
      </c>
      <c r="N54" s="34">
        <f t="shared" si="13"/>
        <v>313974.31</v>
      </c>
      <c r="O54" s="34">
        <f>SUM(B54:N54)</f>
        <v>11393681.48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1414689.05</v>
      </c>
      <c r="C60" s="42">
        <f t="shared" si="14"/>
        <v>1013792.71</v>
      </c>
      <c r="D60" s="42">
        <f t="shared" si="14"/>
        <v>872926.72</v>
      </c>
      <c r="E60" s="42">
        <f t="shared" si="14"/>
        <v>275226.2</v>
      </c>
      <c r="F60" s="42">
        <f t="shared" si="14"/>
        <v>999106.56</v>
      </c>
      <c r="G60" s="42">
        <f t="shared" si="14"/>
        <v>1357422.55</v>
      </c>
      <c r="H60" s="42">
        <f t="shared" si="14"/>
        <v>279995.97</v>
      </c>
      <c r="I60" s="42">
        <f t="shared" si="14"/>
        <v>1043507.18</v>
      </c>
      <c r="J60" s="42">
        <f t="shared" si="14"/>
        <v>873310.94</v>
      </c>
      <c r="K60" s="42">
        <f t="shared" si="14"/>
        <v>1222192.39</v>
      </c>
      <c r="L60" s="42">
        <f t="shared" si="14"/>
        <v>1107717.74</v>
      </c>
      <c r="M60" s="42">
        <f t="shared" si="14"/>
        <v>619819.16</v>
      </c>
      <c r="N60" s="42">
        <f t="shared" si="14"/>
        <v>313974.31</v>
      </c>
      <c r="O60" s="34">
        <f t="shared" si="14"/>
        <v>11393681.479999999</v>
      </c>
      <c r="Q60"/>
    </row>
    <row r="61" spans="1:18" ht="18.75" customHeight="1">
      <c r="A61" s="26" t="s">
        <v>54</v>
      </c>
      <c r="B61" s="42">
        <v>1163758.96</v>
      </c>
      <c r="C61" s="42">
        <v>719548.61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1883307.5699999998</v>
      </c>
      <c r="P61"/>
      <c r="Q61"/>
      <c r="R61" s="41"/>
    </row>
    <row r="62" spans="1:16" ht="18.75" customHeight="1">
      <c r="A62" s="26" t="s">
        <v>55</v>
      </c>
      <c r="B62" s="42">
        <v>250930.09</v>
      </c>
      <c r="C62" s="42">
        <v>294244.1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545174.19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872926.72</v>
      </c>
      <c r="E63" s="43">
        <v>0</v>
      </c>
      <c r="F63" s="43">
        <v>0</v>
      </c>
      <c r="G63" s="43">
        <v>0</v>
      </c>
      <c r="H63" s="42">
        <v>279995.97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1152922.69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275226.2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275226.2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999106.56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999106.56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1357422.55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1357422.55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1043507.18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1043507.18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873310.94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873310.94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1222192.39</v>
      </c>
      <c r="L69" s="29">
        <v>1107717.74</v>
      </c>
      <c r="M69" s="43">
        <v>0</v>
      </c>
      <c r="N69" s="43">
        <v>0</v>
      </c>
      <c r="O69" s="34">
        <f t="shared" si="15"/>
        <v>2329910.13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619819.16</v>
      </c>
      <c r="N70" s="43">
        <v>0</v>
      </c>
      <c r="O70" s="34">
        <f t="shared" si="15"/>
        <v>619819.16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313974.31</v>
      </c>
      <c r="O71" s="46">
        <f t="shared" si="15"/>
        <v>313974.31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2023-12-08T20:23:23Z</dcterms:modified>
  <cp:category/>
  <cp:version/>
  <cp:contentType/>
  <cp:contentStatus/>
</cp:coreProperties>
</file>