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<sst xmlns="http://schemas.openxmlformats.org/spreadsheetml/2006/main" count="89" uniqueCount="86">
  <si>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</si>
  <si>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</si>
  <si>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</si>
  <si>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</si>
  <si>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</si>
  <si>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</si>
  <si>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</si>
  <si>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</si>
  <si>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</si>
  <si>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</si>
  <si>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</si>
  <si>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</si>
  <si>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</si>
  <si>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</si>
  <si>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</si>
  <si>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</si>
  <si>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</si>
  <si>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</si>
  <si>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</si>
  <si>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</si>
  <si>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</si>
  <si>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</si>
  <si>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</si>
  <si>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</si>
  <si>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</si>
  <si>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</si>
  <si>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</si>
  <si>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</si>
  <si>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</si>
  <si>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</si>
  <si>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</si>
  <si>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</si>
  <si>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</si>
  <si>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</si>
  <si>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</si>
  <si>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</si>
  <si>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</si>
  <si>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</si>
  <si>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</si>
  <si>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</si>
  <si>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</si>
  <si>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</si>
  <si>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</si>
  <si>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</si>
  <si>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</si>
  <si>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</si>
  <si>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</si>
  <si>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</si>
  <si>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</si>
  <si>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</si>
  <si>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</si>
  <si>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</si>
  <si>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</si>
  <si>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</si>
  <si>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</si>
  <si>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</si>
  <si>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</si>
  <si>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</si>
  <si>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</si>
  <si>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</si>
  <si>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</si>
  <si>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</si>
  <si>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</si>
  <si>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</si>
  <si>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</si>
  <si>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</si>
  <si>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</si>
  <si>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</si>
  <si>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</si>
  <si>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</si>
  <si>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</si>
  <si>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</si>
  <si>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</si>
  <si>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</si>
  <si>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</si>
  <si>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</si>
  <si>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</si>
  <si>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</si>
  <si>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</si>
  <si>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</si>
  <si>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</si>
  <si>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</si>
  <si>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</si>
  <si>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</si>
  <si>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02/12/23 - VENCIMENTO 08/12/23</t>
  </si>
  <si>
    <t>5.0. Remuneração Veículos Elétricos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</si>
</sst>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600075</xdr:colOff>
      <xdr:row>77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2880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291854</v>
      </c>
      <c r="C7" s="9">
        <f t="shared" si="0"/>
        <v>193761</v>
      </c>
      <c r="D7" s="9">
        <f t="shared" si="0"/>
        <v>196012</v>
      </c>
      <c r="E7" s="9">
        <f t="shared" si="0"/>
        <v>51937</v>
      </c>
      <c r="F7" s="9">
        <f t="shared" si="0"/>
        <v>141220</v>
      </c>
      <c r="G7" s="9">
        <f t="shared" si="0"/>
        <v>261159</v>
      </c>
      <c r="H7" s="9">
        <f t="shared" si="0"/>
        <v>34993</v>
      </c>
      <c r="I7" s="9">
        <f t="shared" si="0"/>
        <v>172784</v>
      </c>
      <c r="J7" s="9">
        <f t="shared" si="0"/>
        <v>157264</v>
      </c>
      <c r="K7" s="9">
        <f t="shared" si="0"/>
        <v>248557</v>
      </c>
      <c r="L7" s="9">
        <f t="shared" si="0"/>
        <v>185509</v>
      </c>
      <c r="M7" s="9">
        <f t="shared" si="0"/>
        <v>86598</v>
      </c>
      <c r="N7" s="9">
        <f t="shared" si="0"/>
        <v>57883</v>
      </c>
      <c r="O7" s="9">
        <f t="shared" si="0"/>
        <v>2079531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10841</v>
      </c>
      <c r="C8" s="11">
        <f t="shared" si="1"/>
        <v>10936</v>
      </c>
      <c r="D8" s="11">
        <f t="shared" si="1"/>
        <v>7165</v>
      </c>
      <c r="E8" s="11">
        <f t="shared" si="1"/>
        <v>2229</v>
      </c>
      <c r="F8" s="11">
        <f t="shared" si="1"/>
        <v>6197</v>
      </c>
      <c r="G8" s="11">
        <f t="shared" si="1"/>
        <v>13443</v>
      </c>
      <c r="H8" s="11">
        <f t="shared" si="1"/>
        <v>1877</v>
      </c>
      <c r="I8" s="11">
        <f t="shared" si="1"/>
        <v>11740</v>
      </c>
      <c r="J8" s="11">
        <f t="shared" si="1"/>
        <v>7810</v>
      </c>
      <c r="K8" s="11">
        <f t="shared" si="1"/>
        <v>5894</v>
      </c>
      <c r="L8" s="11">
        <f t="shared" si="1"/>
        <v>4063</v>
      </c>
      <c r="M8" s="11">
        <f t="shared" si="1"/>
        <v>4585</v>
      </c>
      <c r="N8" s="11">
        <f t="shared" si="1"/>
        <v>3249</v>
      </c>
      <c r="O8" s="11">
        <f t="shared" si="1"/>
        <v>90029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10841</v>
      </c>
      <c r="C9" s="11">
        <v>10936</v>
      </c>
      <c r="D9" s="11">
        <v>7165</v>
      </c>
      <c r="E9" s="11">
        <v>2229</v>
      </c>
      <c r="F9" s="11">
        <v>6197</v>
      </c>
      <c r="G9" s="11">
        <v>13443</v>
      </c>
      <c r="H9" s="11">
        <v>1877</v>
      </c>
      <c r="I9" s="11">
        <v>11740</v>
      </c>
      <c r="J9" s="11">
        <v>7810</v>
      </c>
      <c r="K9" s="11">
        <v>5894</v>
      </c>
      <c r="L9" s="11">
        <v>4060</v>
      </c>
      <c r="M9" s="11">
        <v>4585</v>
      </c>
      <c r="N9" s="11">
        <v>3233</v>
      </c>
      <c r="O9" s="11">
        <f>SUM(B9:N9)</f>
        <v>90010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3</v>
      </c>
      <c r="M10" s="13">
        <v>0</v>
      </c>
      <c r="N10" s="13">
        <v>16</v>
      </c>
      <c r="O10" s="11">
        <f>SUM(B10:N10)</f>
        <v>19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281013</v>
      </c>
      <c r="C11" s="13">
        <v>182825</v>
      </c>
      <c r="D11" s="13">
        <v>188847</v>
      </c>
      <c r="E11" s="13">
        <v>49708</v>
      </c>
      <c r="F11" s="13">
        <v>135023</v>
      </c>
      <c r="G11" s="13">
        <v>247716</v>
      </c>
      <c r="H11" s="13">
        <v>33116</v>
      </c>
      <c r="I11" s="13">
        <v>161044</v>
      </c>
      <c r="J11" s="13">
        <v>149454</v>
      </c>
      <c r="K11" s="13">
        <v>242663</v>
      </c>
      <c r="L11" s="13">
        <v>181446</v>
      </c>
      <c r="M11" s="13">
        <v>82013</v>
      </c>
      <c r="N11" s="13">
        <v>54634</v>
      </c>
      <c r="O11" s="11">
        <f>SUM(B11:N11)</f>
        <v>1989502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20987</v>
      </c>
      <c r="C12" s="13">
        <v>17530</v>
      </c>
      <c r="D12" s="13">
        <v>15154</v>
      </c>
      <c r="E12" s="13">
        <v>5325</v>
      </c>
      <c r="F12" s="13">
        <v>12941</v>
      </c>
      <c r="G12" s="13">
        <v>26241</v>
      </c>
      <c r="H12" s="13">
        <v>3899</v>
      </c>
      <c r="I12" s="13">
        <v>16127</v>
      </c>
      <c r="J12" s="13">
        <v>13105</v>
      </c>
      <c r="K12" s="13">
        <v>17021</v>
      </c>
      <c r="L12" s="13">
        <v>11944</v>
      </c>
      <c r="M12" s="13">
        <v>4803</v>
      </c>
      <c r="N12" s="13">
        <v>2528</v>
      </c>
      <c r="O12" s="11">
        <f>SUM(B12:N12)</f>
        <v>167605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260026</v>
      </c>
      <c r="C13" s="15">
        <f t="shared" si="2"/>
        <v>165295</v>
      </c>
      <c r="D13" s="15">
        <f t="shared" si="2"/>
        <v>173693</v>
      </c>
      <c r="E13" s="15">
        <f t="shared" si="2"/>
        <v>44383</v>
      </c>
      <c r="F13" s="15">
        <f t="shared" si="2"/>
        <v>122082</v>
      </c>
      <c r="G13" s="15">
        <f t="shared" si="2"/>
        <v>221475</v>
      </c>
      <c r="H13" s="15">
        <f t="shared" si="2"/>
        <v>29217</v>
      </c>
      <c r="I13" s="15">
        <f t="shared" si="2"/>
        <v>144917</v>
      </c>
      <c r="J13" s="15">
        <f t="shared" si="2"/>
        <v>136349</v>
      </c>
      <c r="K13" s="15">
        <f t="shared" si="2"/>
        <v>225642</v>
      </c>
      <c r="L13" s="15">
        <f t="shared" si="2"/>
        <v>169502</v>
      </c>
      <c r="M13" s="15">
        <f t="shared" si="2"/>
        <v>77210</v>
      </c>
      <c r="N13" s="15">
        <f t="shared" si="2"/>
        <v>52106</v>
      </c>
      <c r="O13" s="11">
        <f>SUM(B13:N13)</f>
        <v>1821897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1.134959868696503</v>
      </c>
      <c r="C18" s="19">
        <v>1.212477306939347</v>
      </c>
      <c r="D18" s="19">
        <v>1.329267432811529</v>
      </c>
      <c r="E18" s="19">
        <v>1.090019062375032</v>
      </c>
      <c r="F18" s="19">
        <v>1.427442445387581</v>
      </c>
      <c r="G18" s="19">
        <v>1.297270315455305</v>
      </c>
      <c r="H18" s="19">
        <v>1.35476706275506</v>
      </c>
      <c r="I18" s="19">
        <v>1.190351001555617</v>
      </c>
      <c r="J18" s="19">
        <v>1.280464414694271</v>
      </c>
      <c r="K18" s="19">
        <v>1.113213509004792</v>
      </c>
      <c r="L18" s="19">
        <v>1.17238040726589</v>
      </c>
      <c r="M18" s="19">
        <v>1.131708024233625</v>
      </c>
      <c r="N18" s="19">
        <v>1.019688998024325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SUM(B21:B31)</f>
        <v>1083939.65</v>
      </c>
      <c r="C20" s="24">
        <f aca="true" t="shared" si="3" ref="C20:O20">SUM(C21:C31)</f>
        <v>775193.2700000001</v>
      </c>
      <c r="D20" s="24">
        <f t="shared" si="3"/>
        <v>738649.9700000002</v>
      </c>
      <c r="E20" s="24">
        <f t="shared" si="3"/>
        <v>277908.02</v>
      </c>
      <c r="F20" s="24">
        <f t="shared" si="3"/>
        <v>681816.8799999999</v>
      </c>
      <c r="G20" s="24">
        <f t="shared" si="3"/>
        <v>946552.89</v>
      </c>
      <c r="H20" s="24">
        <f t="shared" si="3"/>
        <v>194213.26</v>
      </c>
      <c r="I20" s="24">
        <f t="shared" si="3"/>
        <v>699949.9299999999</v>
      </c>
      <c r="J20" s="24">
        <f t="shared" si="3"/>
        <v>665733.5100000001</v>
      </c>
      <c r="K20" s="24">
        <f t="shared" si="3"/>
        <v>911504.06</v>
      </c>
      <c r="L20" s="24">
        <f t="shared" si="3"/>
        <v>819493.9899999999</v>
      </c>
      <c r="M20" s="24">
        <f t="shared" si="3"/>
        <v>419564.16000000003</v>
      </c>
      <c r="N20" s="24">
        <f t="shared" si="3"/>
        <v>222410.42999999996</v>
      </c>
      <c r="O20" s="24">
        <f t="shared" si="3"/>
        <v>8436930.02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861553.01</v>
      </c>
      <c r="C21" s="28">
        <f aca="true" t="shared" si="4" ref="C21:N21">ROUND((C15+C16)*C7,2)</f>
        <v>590893.55</v>
      </c>
      <c r="D21" s="28">
        <f t="shared" si="4"/>
        <v>524234.09</v>
      </c>
      <c r="E21" s="28">
        <f t="shared" si="4"/>
        <v>237300.15</v>
      </c>
      <c r="F21" s="28">
        <f t="shared" si="4"/>
        <v>437767.88</v>
      </c>
      <c r="G21" s="28">
        <f t="shared" si="4"/>
        <v>666112.15</v>
      </c>
      <c r="H21" s="28">
        <f t="shared" si="4"/>
        <v>119837.03</v>
      </c>
      <c r="I21" s="28">
        <f t="shared" si="4"/>
        <v>523207.23</v>
      </c>
      <c r="J21" s="28">
        <f t="shared" si="4"/>
        <v>478978.96</v>
      </c>
      <c r="K21" s="28">
        <f t="shared" si="4"/>
        <v>715570.75</v>
      </c>
      <c r="L21" s="28">
        <f t="shared" si="4"/>
        <v>608098.5</v>
      </c>
      <c r="M21" s="28">
        <f t="shared" si="4"/>
        <v>327556.94</v>
      </c>
      <c r="N21" s="28">
        <f t="shared" si="4"/>
        <v>197768.85</v>
      </c>
      <c r="O21" s="28">
        <f aca="true" t="shared" si="5" ref="O21:O29">SUM(B21:N21)</f>
        <v>6288879.09</v>
      </c>
    </row>
    <row r="22" spans="1:23" ht="18.75" customHeight="1">
      <c r="A22" s="26" t="s">
        <v>33</v>
      </c>
      <c r="B22" s="28">
        <f>IF(B18&lt;&gt;0,ROUND((B18-1)*B21,2),0)</f>
        <v>116275.08</v>
      </c>
      <c r="C22" s="28">
        <f aca="true" t="shared" si="6" ref="C22:N22">IF(C18&lt;&gt;0,ROUND((C18-1)*C21,2),0)</f>
        <v>125551.47</v>
      </c>
      <c r="D22" s="28">
        <f t="shared" si="6"/>
        <v>172613.21</v>
      </c>
      <c r="E22" s="28">
        <f t="shared" si="6"/>
        <v>21361.54</v>
      </c>
      <c r="F22" s="28">
        <f t="shared" si="6"/>
        <v>187120.57</v>
      </c>
      <c r="G22" s="28">
        <f t="shared" si="6"/>
        <v>198015.37</v>
      </c>
      <c r="H22" s="28">
        <f t="shared" si="6"/>
        <v>42514.23</v>
      </c>
      <c r="I22" s="28">
        <f t="shared" si="6"/>
        <v>99593.02</v>
      </c>
      <c r="J22" s="28">
        <f t="shared" si="6"/>
        <v>134336.55</v>
      </c>
      <c r="K22" s="28">
        <f t="shared" si="6"/>
        <v>81012.28</v>
      </c>
      <c r="L22" s="28">
        <f t="shared" si="6"/>
        <v>104824.27</v>
      </c>
      <c r="M22" s="28">
        <f t="shared" si="6"/>
        <v>43141.88</v>
      </c>
      <c r="N22" s="28">
        <f t="shared" si="6"/>
        <v>3893.87</v>
      </c>
      <c r="O22" s="28">
        <f t="shared" si="5"/>
        <v>1330253.34</v>
      </c>
      <c r="W22" s="51"/>
    </row>
    <row r="23" spans="1:15" ht="18.75" customHeight="1">
      <c r="A23" s="26" t="s">
        <v>34</v>
      </c>
      <c r="B23" s="28">
        <v>41515.46</v>
      </c>
      <c r="C23" s="28">
        <v>30107.43</v>
      </c>
      <c r="D23" s="28">
        <v>22286.13</v>
      </c>
      <c r="E23" s="28">
        <v>7910.94</v>
      </c>
      <c r="F23" s="28">
        <v>26607.64</v>
      </c>
      <c r="G23" s="28">
        <v>36364.57</v>
      </c>
      <c r="H23" s="28">
        <v>5643.39</v>
      </c>
      <c r="I23" s="28">
        <v>29841.98</v>
      </c>
      <c r="J23" s="28">
        <v>23061.99</v>
      </c>
      <c r="K23" s="28">
        <v>35478.77</v>
      </c>
      <c r="L23" s="28">
        <v>32679.85</v>
      </c>
      <c r="M23" s="28">
        <v>16994.22</v>
      </c>
      <c r="N23" s="28">
        <v>9866.33</v>
      </c>
      <c r="O23" s="28">
        <f t="shared" si="5"/>
        <v>318358.7</v>
      </c>
    </row>
    <row r="24" spans="1:15" ht="18.75" customHeight="1">
      <c r="A24" s="26" t="s">
        <v>35</v>
      </c>
      <c r="B24" s="28">
        <v>3540.1</v>
      </c>
      <c r="C24" s="28">
        <v>3540.1</v>
      </c>
      <c r="D24" s="28">
        <v>1770.05</v>
      </c>
      <c r="E24" s="28">
        <v>1770.05</v>
      </c>
      <c r="F24" s="28">
        <v>1770.05</v>
      </c>
      <c r="G24" s="28">
        <v>1770.05</v>
      </c>
      <c r="H24" s="28">
        <v>1770.05</v>
      </c>
      <c r="I24" s="28">
        <v>3540.1</v>
      </c>
      <c r="J24" s="28">
        <v>1770.05</v>
      </c>
      <c r="K24" s="28">
        <v>1770.05</v>
      </c>
      <c r="L24" s="28">
        <v>1770.05</v>
      </c>
      <c r="M24" s="28">
        <v>1770.05</v>
      </c>
      <c r="N24" s="28">
        <v>1770.05</v>
      </c>
      <c r="O24" s="28">
        <f t="shared" si="5"/>
        <v>28320.799999999992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1282.52</v>
      </c>
      <c r="C26" s="28">
        <v>939.43</v>
      </c>
      <c r="D26" s="28">
        <v>904.03</v>
      </c>
      <c r="E26" s="28">
        <v>337.65</v>
      </c>
      <c r="F26" s="28">
        <v>819.62</v>
      </c>
      <c r="G26" s="28">
        <v>1132.76</v>
      </c>
      <c r="H26" s="28">
        <v>212.39</v>
      </c>
      <c r="I26" s="28">
        <v>822.34</v>
      </c>
      <c r="J26" s="28">
        <v>800.56</v>
      </c>
      <c r="K26" s="28">
        <v>1089.19</v>
      </c>
      <c r="L26" s="28">
        <v>974.83</v>
      </c>
      <c r="M26" s="28">
        <v>487.41</v>
      </c>
      <c r="N26" s="28">
        <v>269.55</v>
      </c>
      <c r="O26" s="28">
        <f t="shared" si="5"/>
        <v>10072.28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997.88</v>
      </c>
      <c r="C27" s="28">
        <v>742.93</v>
      </c>
      <c r="D27" s="28">
        <v>651.62</v>
      </c>
      <c r="E27" s="28">
        <v>199.04</v>
      </c>
      <c r="F27" s="28">
        <v>655.72</v>
      </c>
      <c r="G27" s="28">
        <v>883.35</v>
      </c>
      <c r="H27" s="28">
        <v>163.58</v>
      </c>
      <c r="I27" s="28">
        <v>691.18</v>
      </c>
      <c r="J27" s="28">
        <v>654.35</v>
      </c>
      <c r="K27" s="28">
        <v>849.26</v>
      </c>
      <c r="L27" s="28">
        <v>753.83</v>
      </c>
      <c r="M27" s="28">
        <v>426.69</v>
      </c>
      <c r="N27" s="28">
        <v>223.57</v>
      </c>
      <c r="O27" s="28">
        <f t="shared" si="5"/>
        <v>7893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465.41</v>
      </c>
      <c r="C28" s="28">
        <v>346.51</v>
      </c>
      <c r="D28" s="28">
        <v>303.92</v>
      </c>
      <c r="E28" s="28">
        <v>92.83</v>
      </c>
      <c r="F28" s="28">
        <v>305.82</v>
      </c>
      <c r="G28" s="28">
        <v>412</v>
      </c>
      <c r="H28" s="28">
        <v>76.3</v>
      </c>
      <c r="I28" s="28">
        <v>320.45</v>
      </c>
      <c r="J28" s="28">
        <v>308.37</v>
      </c>
      <c r="K28" s="28">
        <v>390.39</v>
      </c>
      <c r="L28" s="28">
        <v>351.6</v>
      </c>
      <c r="M28" s="28">
        <v>199.01</v>
      </c>
      <c r="N28" s="28">
        <v>104.27</v>
      </c>
      <c r="O28" s="28">
        <f t="shared" si="5"/>
        <v>3676.8799999999997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58310.19</v>
      </c>
      <c r="C29" s="28">
        <v>23071.85</v>
      </c>
      <c r="D29" s="28">
        <v>15886.92</v>
      </c>
      <c r="E29" s="28">
        <v>8935.82</v>
      </c>
      <c r="F29" s="28">
        <v>26769.58</v>
      </c>
      <c r="G29" s="28">
        <v>41862.64</v>
      </c>
      <c r="H29" s="28">
        <v>23996.29</v>
      </c>
      <c r="I29" s="28">
        <v>41933.63</v>
      </c>
      <c r="J29" s="28">
        <v>25822.68</v>
      </c>
      <c r="K29" s="28">
        <v>41139.43</v>
      </c>
      <c r="L29" s="28">
        <v>40261.96</v>
      </c>
      <c r="M29" s="28">
        <v>28987.96</v>
      </c>
      <c r="N29" s="28">
        <v>8513.94</v>
      </c>
      <c r="O29" s="28">
        <f t="shared" si="5"/>
        <v>385492.8900000001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34203.94</v>
      </c>
      <c r="L30" s="28">
        <v>29779.1</v>
      </c>
      <c r="M30" s="28">
        <v>0</v>
      </c>
      <c r="N30" s="28">
        <v>0</v>
      </c>
      <c r="O30" s="28">
        <f>SUM(B30:N30)</f>
        <v>63983.04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-47700.4</v>
      </c>
      <c r="C32" s="28">
        <f aca="true" t="shared" si="7" ref="C32:O32">+C33+C35+C48+C49+C50+C55-C56</f>
        <v>-48118.4</v>
      </c>
      <c r="D32" s="28">
        <f t="shared" si="7"/>
        <v>-31526</v>
      </c>
      <c r="E32" s="28">
        <f t="shared" si="7"/>
        <v>-9807.6</v>
      </c>
      <c r="F32" s="28">
        <f t="shared" si="7"/>
        <v>-27266.8</v>
      </c>
      <c r="G32" s="28">
        <f t="shared" si="7"/>
        <v>-59149.2</v>
      </c>
      <c r="H32" s="28">
        <f t="shared" si="7"/>
        <v>-8258.8</v>
      </c>
      <c r="I32" s="28">
        <f t="shared" si="7"/>
        <v>-51656</v>
      </c>
      <c r="J32" s="28">
        <f t="shared" si="7"/>
        <v>-34364</v>
      </c>
      <c r="K32" s="28">
        <f t="shared" si="7"/>
        <v>-745933.6</v>
      </c>
      <c r="L32" s="28">
        <f t="shared" si="7"/>
        <v>-683864</v>
      </c>
      <c r="M32" s="28">
        <f t="shared" si="7"/>
        <v>-20174</v>
      </c>
      <c r="N32" s="28">
        <f t="shared" si="7"/>
        <v>-14225.2</v>
      </c>
      <c r="O32" s="28">
        <f t="shared" si="7"/>
        <v>-1782044</v>
      </c>
    </row>
    <row r="33" spans="1:15" ht="18.75" customHeight="1">
      <c r="A33" s="26" t="s">
        <v>38</v>
      </c>
      <c r="B33" s="29">
        <f>+B34</f>
        <v>-47700.4</v>
      </c>
      <c r="C33" s="29">
        <f>+C34</f>
        <v>-48118.4</v>
      </c>
      <c r="D33" s="29">
        <f aca="true" t="shared" si="8" ref="D33:O33">+D34</f>
        <v>-31526</v>
      </c>
      <c r="E33" s="29">
        <f t="shared" si="8"/>
        <v>-9807.6</v>
      </c>
      <c r="F33" s="29">
        <f t="shared" si="8"/>
        <v>-27266.8</v>
      </c>
      <c r="G33" s="29">
        <f t="shared" si="8"/>
        <v>-59149.2</v>
      </c>
      <c r="H33" s="29">
        <f t="shared" si="8"/>
        <v>-8258.8</v>
      </c>
      <c r="I33" s="29">
        <f t="shared" si="8"/>
        <v>-51656</v>
      </c>
      <c r="J33" s="29">
        <f t="shared" si="8"/>
        <v>-34364</v>
      </c>
      <c r="K33" s="29">
        <f t="shared" si="8"/>
        <v>-25933.6</v>
      </c>
      <c r="L33" s="29">
        <f t="shared" si="8"/>
        <v>-17864</v>
      </c>
      <c r="M33" s="29">
        <f t="shared" si="8"/>
        <v>-20174</v>
      </c>
      <c r="N33" s="29">
        <f t="shared" si="8"/>
        <v>-14225.2</v>
      </c>
      <c r="O33" s="29">
        <f t="shared" si="8"/>
        <v>-396043.99999999994</v>
      </c>
    </row>
    <row r="34" spans="1:26" ht="18.75" customHeight="1">
      <c r="A34" s="27" t="s">
        <v>39</v>
      </c>
      <c r="B34" s="16">
        <f>ROUND((-B9)*$G$3,2)</f>
        <v>-47700.4</v>
      </c>
      <c r="C34" s="16">
        <f aca="true" t="shared" si="9" ref="C34:N34">ROUND((-C9)*$G$3,2)</f>
        <v>-48118.4</v>
      </c>
      <c r="D34" s="16">
        <f t="shared" si="9"/>
        <v>-31526</v>
      </c>
      <c r="E34" s="16">
        <f t="shared" si="9"/>
        <v>-9807.6</v>
      </c>
      <c r="F34" s="16">
        <f t="shared" si="9"/>
        <v>-27266.8</v>
      </c>
      <c r="G34" s="16">
        <f t="shared" si="9"/>
        <v>-59149.2</v>
      </c>
      <c r="H34" s="16">
        <f t="shared" si="9"/>
        <v>-8258.8</v>
      </c>
      <c r="I34" s="16">
        <f t="shared" si="9"/>
        <v>-51656</v>
      </c>
      <c r="J34" s="16">
        <f t="shared" si="9"/>
        <v>-34364</v>
      </c>
      <c r="K34" s="16">
        <f t="shared" si="9"/>
        <v>-25933.6</v>
      </c>
      <c r="L34" s="16">
        <f t="shared" si="9"/>
        <v>-17864</v>
      </c>
      <c r="M34" s="16">
        <f t="shared" si="9"/>
        <v>-20174</v>
      </c>
      <c r="N34" s="16">
        <f t="shared" si="9"/>
        <v>-14225.2</v>
      </c>
      <c r="O34" s="30">
        <f aca="true" t="shared" si="10" ref="O34:O56">SUM(B34:N34)</f>
        <v>-396043.99999999994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0</v>
      </c>
      <c r="C35" s="29">
        <f aca="true" t="shared" si="11" ref="C35:O35">SUM(C36:C46)</f>
        <v>0</v>
      </c>
      <c r="D35" s="29">
        <f t="shared" si="11"/>
        <v>0</v>
      </c>
      <c r="E35" s="29">
        <f t="shared" si="11"/>
        <v>0</v>
      </c>
      <c r="F35" s="29">
        <f t="shared" si="11"/>
        <v>0</v>
      </c>
      <c r="G35" s="29">
        <f t="shared" si="11"/>
        <v>0</v>
      </c>
      <c r="H35" s="29">
        <f t="shared" si="11"/>
        <v>0</v>
      </c>
      <c r="I35" s="29">
        <f t="shared" si="11"/>
        <v>0</v>
      </c>
      <c r="J35" s="29">
        <f t="shared" si="11"/>
        <v>0</v>
      </c>
      <c r="K35" s="29">
        <f t="shared" si="11"/>
        <v>-720000</v>
      </c>
      <c r="L35" s="29">
        <f t="shared" si="11"/>
        <v>-666000</v>
      </c>
      <c r="M35" s="29">
        <f t="shared" si="11"/>
        <v>0</v>
      </c>
      <c r="N35" s="29">
        <f t="shared" si="11"/>
        <v>0</v>
      </c>
      <c r="O35" s="29">
        <f t="shared" si="11"/>
        <v>-1386000</v>
      </c>
    </row>
    <row r="36" spans="1:26" ht="18.75" customHeight="1">
      <c r="A36" s="27" t="s">
        <v>41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81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82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-720000</v>
      </c>
      <c r="L42" s="31">
        <v>-666000</v>
      </c>
      <c r="M42" s="31">
        <v>0</v>
      </c>
      <c r="N42" s="31">
        <v>0</v>
      </c>
      <c r="O42" s="31">
        <f t="shared" si="10"/>
        <v>-1386000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47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>SUM(B44:N44)</f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73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74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48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49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>SUM(B49:N49)</f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75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78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79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8"/>
      <c r="Q53" s="58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50</v>
      </c>
      <c r="B54" s="34">
        <f>+B20+B32</f>
        <v>1036239.2499999999</v>
      </c>
      <c r="C54" s="34">
        <f aca="true" t="shared" si="13" ref="C54:N54">+C20+C32</f>
        <v>727074.8700000001</v>
      </c>
      <c r="D54" s="34">
        <f t="shared" si="13"/>
        <v>707123.9700000002</v>
      </c>
      <c r="E54" s="34">
        <f t="shared" si="13"/>
        <v>268100.42000000004</v>
      </c>
      <c r="F54" s="34">
        <f t="shared" si="13"/>
        <v>654550.0799999998</v>
      </c>
      <c r="G54" s="34">
        <f t="shared" si="13"/>
        <v>887403.6900000001</v>
      </c>
      <c r="H54" s="34">
        <f t="shared" si="13"/>
        <v>185954.46000000002</v>
      </c>
      <c r="I54" s="34">
        <f t="shared" si="13"/>
        <v>648293.9299999999</v>
      </c>
      <c r="J54" s="34">
        <f t="shared" si="13"/>
        <v>631369.5100000001</v>
      </c>
      <c r="K54" s="34">
        <f t="shared" si="13"/>
        <v>165570.46000000008</v>
      </c>
      <c r="L54" s="34">
        <f t="shared" si="13"/>
        <v>135629.98999999987</v>
      </c>
      <c r="M54" s="34">
        <f t="shared" si="13"/>
        <v>399390.16000000003</v>
      </c>
      <c r="N54" s="34">
        <f t="shared" si="13"/>
        <v>208185.22999999995</v>
      </c>
      <c r="O54" s="34">
        <f>SUM(B54:N54)</f>
        <v>6654886.02</v>
      </c>
      <c r="P54"/>
      <c r="Q54" s="41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51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  <c r="U55" s="40"/>
    </row>
    <row r="56" spans="1:19" ht="18.75" customHeight="1">
      <c r="A56" s="35" t="s">
        <v>52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58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53</v>
      </c>
      <c r="B60" s="42">
        <f aca="true" t="shared" si="14" ref="B60:O60">SUM(B61:B71)</f>
        <v>1036239.25</v>
      </c>
      <c r="C60" s="42">
        <f t="shared" si="14"/>
        <v>727074.86</v>
      </c>
      <c r="D60" s="42">
        <f t="shared" si="14"/>
        <v>707123.98</v>
      </c>
      <c r="E60" s="42">
        <f t="shared" si="14"/>
        <v>268100.42</v>
      </c>
      <c r="F60" s="42">
        <f t="shared" si="14"/>
        <v>654550.08</v>
      </c>
      <c r="G60" s="42">
        <f t="shared" si="14"/>
        <v>887403.68</v>
      </c>
      <c r="H60" s="42">
        <f t="shared" si="14"/>
        <v>185954.46</v>
      </c>
      <c r="I60" s="42">
        <f t="shared" si="14"/>
        <v>648293.93</v>
      </c>
      <c r="J60" s="42">
        <f t="shared" si="14"/>
        <v>631369.52</v>
      </c>
      <c r="K60" s="42">
        <f t="shared" si="14"/>
        <v>165570.45</v>
      </c>
      <c r="L60" s="42">
        <f t="shared" si="14"/>
        <v>135629.99</v>
      </c>
      <c r="M60" s="42">
        <f t="shared" si="14"/>
        <v>399390.15</v>
      </c>
      <c r="N60" s="42">
        <f t="shared" si="14"/>
        <v>208185.23</v>
      </c>
      <c r="O60" s="34">
        <f t="shared" si="14"/>
        <v>6654886.000000001</v>
      </c>
      <c r="Q60"/>
    </row>
    <row r="61" spans="1:18" ht="18.75" customHeight="1">
      <c r="A61" s="26" t="s">
        <v>54</v>
      </c>
      <c r="B61" s="42">
        <v>855322.37</v>
      </c>
      <c r="C61" s="42">
        <v>517985.97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1373308.3399999999</v>
      </c>
      <c r="P61"/>
      <c r="Q61"/>
      <c r="R61" s="41"/>
    </row>
    <row r="62" spans="1:16" ht="18.75" customHeight="1">
      <c r="A62" s="26" t="s">
        <v>55</v>
      </c>
      <c r="B62" s="42">
        <v>180916.88</v>
      </c>
      <c r="C62" s="42">
        <v>209088.89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390005.77</v>
      </c>
      <c r="P62"/>
    </row>
    <row r="63" spans="1:17" ht="18.75" customHeight="1">
      <c r="A63" s="26" t="s">
        <v>56</v>
      </c>
      <c r="B63" s="43">
        <v>0</v>
      </c>
      <c r="C63" s="43">
        <v>0</v>
      </c>
      <c r="D63" s="29">
        <v>707123.98</v>
      </c>
      <c r="E63" s="43">
        <v>0</v>
      </c>
      <c r="F63" s="43">
        <v>0</v>
      </c>
      <c r="G63" s="43">
        <v>0</v>
      </c>
      <c r="H63" s="42">
        <v>185954.46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893078.44</v>
      </c>
      <c r="P63" s="52"/>
      <c r="Q63"/>
    </row>
    <row r="64" spans="1:18" ht="18.75" customHeight="1">
      <c r="A64" s="26" t="s">
        <v>57</v>
      </c>
      <c r="B64" s="43">
        <v>0</v>
      </c>
      <c r="C64" s="43">
        <v>0</v>
      </c>
      <c r="D64" s="43">
        <v>0</v>
      </c>
      <c r="E64" s="29">
        <v>268100.42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268100.42</v>
      </c>
      <c r="R64"/>
    </row>
    <row r="65" spans="1:19" ht="18.75" customHeight="1">
      <c r="A65" s="26" t="s">
        <v>58</v>
      </c>
      <c r="B65" s="43">
        <v>0</v>
      </c>
      <c r="C65" s="43">
        <v>0</v>
      </c>
      <c r="D65" s="43">
        <v>0</v>
      </c>
      <c r="E65" s="43">
        <v>0</v>
      </c>
      <c r="F65" s="29">
        <v>654550.08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654550.08</v>
      </c>
      <c r="S65"/>
    </row>
    <row r="66" spans="1:20" ht="18.75" customHeight="1">
      <c r="A66" s="26" t="s">
        <v>59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887403.68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887403.68</v>
      </c>
      <c r="T66"/>
    </row>
    <row r="67" spans="1:21" ht="18.75" customHeight="1">
      <c r="A67" s="26" t="s">
        <v>60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648293.93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648293.93</v>
      </c>
      <c r="U67"/>
    </row>
    <row r="68" spans="1:22" ht="18.75" customHeight="1">
      <c r="A68" s="26" t="s">
        <v>61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631369.52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631369.52</v>
      </c>
      <c r="V68"/>
    </row>
    <row r="69" spans="1:23" ht="18.75" customHeight="1">
      <c r="A69" s="26" t="s">
        <v>62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165570.45</v>
      </c>
      <c r="L69" s="29">
        <v>135629.99</v>
      </c>
      <c r="M69" s="43">
        <v>0</v>
      </c>
      <c r="N69" s="43">
        <v>0</v>
      </c>
      <c r="O69" s="34">
        <f t="shared" si="15"/>
        <v>301200.44</v>
      </c>
      <c r="P69"/>
      <c r="W69"/>
    </row>
    <row r="70" spans="1:25" ht="18.75" customHeight="1">
      <c r="A70" s="26" t="s">
        <v>63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399390.15</v>
      </c>
      <c r="N70" s="43">
        <v>0</v>
      </c>
      <c r="O70" s="34">
        <f t="shared" si="15"/>
        <v>399390.15</v>
      </c>
      <c r="R70"/>
      <c r="Y70"/>
    </row>
    <row r="71" spans="1:26" ht="18.75" customHeight="1">
      <c r="A71" s="36" t="s">
        <v>64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208185.23</v>
      </c>
      <c r="O71" s="46">
        <f t="shared" si="15"/>
        <v>208185.23</v>
      </c>
      <c r="P71"/>
      <c r="S71"/>
      <c r="Z71"/>
    </row>
    <row r="72" spans="1:12" ht="21" customHeight="1">
      <c r="A72" s="47" t="s">
        <v>80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13.5">
      <c r="B74" s="53"/>
      <c r="C74" s="53"/>
      <c r="D74" s="54"/>
      <c r="E74" s="54"/>
      <c r="F74" s="54"/>
      <c r="G74" s="54"/>
      <c r="H74" s="53"/>
      <c r="I74" s="53"/>
      <c r="K74" s="54"/>
      <c r="M74" s="53"/>
      <c r="N74" s="53"/>
    </row>
    <row r="75" spans="2:14" ht="13.5">
      <c r="B75" s="48"/>
      <c r="C75" s="48"/>
      <c r="D75"/>
      <c r="E75"/>
      <c r="F75"/>
      <c r="G75"/>
      <c r="H75"/>
      <c r="I75"/>
      <c r="J75"/>
      <c r="K75"/>
      <c r="L75"/>
      <c r="N75" s="53"/>
    </row>
    <row r="76" ht="13.5">
      <c r="N76" s="53"/>
    </row>
    <row r="77" ht="13.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spans="3:14" ht="13.5">
      <c r="C97" s="52"/>
      <c r="D97" s="52"/>
      <c r="E97" s="52"/>
      <c r="N97" s="53"/>
    </row>
    <row r="98" spans="3:14" ht="13.5">
      <c r="C98" s="52"/>
      <c r="E98" s="52"/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2023-12-08T20:16:37Z</dcterms:modified>
  <cp:category/>
  <cp:version/>
  <cp:contentType/>
  <cp:contentStatus/>
</cp:coreProperties>
</file>