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<sst xmlns="http://schemas.openxmlformats.org/spreadsheetml/2006/main" count="89" uniqueCount="86">
  <si>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</si>
  <si>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</si>
  <si>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</si>
  <si>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</si>
  <si>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</si>
  <si>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</si>
  <si>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</si>
  <si>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</si>
  <si>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</si>
  <si>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</si>
  <si>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</si>
  <si>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</si>
  <si>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</si>
  <si>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</si>
  <si>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</si>
  <si>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</si>
  <si>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</si>
  <si>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</si>
  <si>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</si>
  <si>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</si>
  <si>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</si>
  <si>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</si>
  <si>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</si>
  <si>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</si>
  <si>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</si>
  <si>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</si>
  <si>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</si>
  <si>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</si>
  <si>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</si>
  <si>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</si>
  <si>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</si>
  <si>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</si>
  <si>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</si>
  <si>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</si>
  <si>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</si>
  <si>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</si>
  <si>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</si>
  <si>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</si>
  <si>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</si>
  <si>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</si>
  <si>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</si>
  <si>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</si>
  <si>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</si>
  <si>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</si>
  <si>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</si>
  <si>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</si>
  <si>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</si>
  <si>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</si>
  <si>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</si>
  <si>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</si>
  <si>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</si>
  <si>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</si>
  <si>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</si>
  <si>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</si>
  <si>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</si>
  <si>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</si>
  <si>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</si>
  <si>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</si>
  <si>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</si>
  <si>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</si>
  <si>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</si>
  <si>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</si>
  <si>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</si>
  <si>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</si>
  <si>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</si>
  <si>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</si>
  <si>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</si>
  <si>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</si>
  <si>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</si>
  <si>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</si>
  <si>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</si>
  <si>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</si>
  <si>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</si>
  <si>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</si>
  <si>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</si>
  <si>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</si>
  <si>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</si>
  <si>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</si>
  <si>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</si>
  <si>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</si>
  <si>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</si>
  <si>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</si>
  <si>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</si>
  <si>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</si>
  <si>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01/12/23 - VENCIMENTO 08/12/23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</si>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</sst>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406244</v>
      </c>
      <c r="C7" s="9">
        <f t="shared" si="0"/>
        <v>276498</v>
      </c>
      <c r="D7" s="9">
        <f t="shared" si="0"/>
        <v>252067</v>
      </c>
      <c r="E7" s="9">
        <f t="shared" si="0"/>
        <v>48182</v>
      </c>
      <c r="F7" s="9">
        <f t="shared" si="0"/>
        <v>220307</v>
      </c>
      <c r="G7" s="9">
        <f t="shared" si="0"/>
        <v>401720</v>
      </c>
      <c r="H7" s="9">
        <f t="shared" si="0"/>
        <v>52414</v>
      </c>
      <c r="I7" s="9">
        <f t="shared" si="0"/>
        <v>287043</v>
      </c>
      <c r="J7" s="9">
        <f t="shared" si="0"/>
        <v>227769</v>
      </c>
      <c r="K7" s="9">
        <f t="shared" si="0"/>
        <v>358169</v>
      </c>
      <c r="L7" s="9">
        <f t="shared" si="0"/>
        <v>271469</v>
      </c>
      <c r="M7" s="9">
        <f t="shared" si="0"/>
        <v>141071</v>
      </c>
      <c r="N7" s="9">
        <f t="shared" si="0"/>
        <v>88127</v>
      </c>
      <c r="O7" s="9">
        <f t="shared" si="0"/>
        <v>3031080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11703</v>
      </c>
      <c r="C8" s="11">
        <f t="shared" si="1"/>
        <v>11786</v>
      </c>
      <c r="D8" s="11">
        <f t="shared" si="1"/>
        <v>7152</v>
      </c>
      <c r="E8" s="11">
        <f t="shared" si="1"/>
        <v>1564</v>
      </c>
      <c r="F8" s="11">
        <f t="shared" si="1"/>
        <v>6793</v>
      </c>
      <c r="G8" s="11">
        <f t="shared" si="1"/>
        <v>14726</v>
      </c>
      <c r="H8" s="11">
        <f t="shared" si="1"/>
        <v>2159</v>
      </c>
      <c r="I8" s="11">
        <f t="shared" si="1"/>
        <v>14945</v>
      </c>
      <c r="J8" s="11">
        <f t="shared" si="1"/>
        <v>8926</v>
      </c>
      <c r="K8" s="11">
        <f t="shared" si="1"/>
        <v>6041</v>
      </c>
      <c r="L8" s="11">
        <f t="shared" si="1"/>
        <v>4547</v>
      </c>
      <c r="M8" s="11">
        <f t="shared" si="1"/>
        <v>6316</v>
      </c>
      <c r="N8" s="11">
        <f t="shared" si="1"/>
        <v>4033</v>
      </c>
      <c r="O8" s="11">
        <f t="shared" si="1"/>
        <v>100691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11703</v>
      </c>
      <c r="C9" s="11">
        <v>11786</v>
      </c>
      <c r="D9" s="11">
        <v>7152</v>
      </c>
      <c r="E9" s="11">
        <v>1564</v>
      </c>
      <c r="F9" s="11">
        <v>6793</v>
      </c>
      <c r="G9" s="11">
        <v>14726</v>
      </c>
      <c r="H9" s="11">
        <v>2159</v>
      </c>
      <c r="I9" s="11">
        <v>14945</v>
      </c>
      <c r="J9" s="11">
        <v>8926</v>
      </c>
      <c r="K9" s="11">
        <v>6041</v>
      </c>
      <c r="L9" s="11">
        <v>4544</v>
      </c>
      <c r="M9" s="11">
        <v>6316</v>
      </c>
      <c r="N9" s="11">
        <v>4024</v>
      </c>
      <c r="O9" s="11">
        <f>SUM(B9:N9)</f>
        <v>100679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9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394541</v>
      </c>
      <c r="C11" s="13">
        <v>264712</v>
      </c>
      <c r="D11" s="13">
        <v>244915</v>
      </c>
      <c r="E11" s="13">
        <v>46618</v>
      </c>
      <c r="F11" s="13">
        <v>213514</v>
      </c>
      <c r="G11" s="13">
        <v>386994</v>
      </c>
      <c r="H11" s="13">
        <v>50255</v>
      </c>
      <c r="I11" s="13">
        <v>272098</v>
      </c>
      <c r="J11" s="13">
        <v>218843</v>
      </c>
      <c r="K11" s="13">
        <v>352128</v>
      </c>
      <c r="L11" s="13">
        <v>266922</v>
      </c>
      <c r="M11" s="13">
        <v>134755</v>
      </c>
      <c r="N11" s="13">
        <v>84094</v>
      </c>
      <c r="O11" s="11">
        <f>SUM(B11:N11)</f>
        <v>2930389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29094</v>
      </c>
      <c r="C12" s="13">
        <v>25097</v>
      </c>
      <c r="D12" s="13">
        <v>19400</v>
      </c>
      <c r="E12" s="13">
        <v>4767</v>
      </c>
      <c r="F12" s="13">
        <v>20183</v>
      </c>
      <c r="G12" s="13">
        <v>38223</v>
      </c>
      <c r="H12" s="13">
        <v>5415</v>
      </c>
      <c r="I12" s="13">
        <v>26774</v>
      </c>
      <c r="J12" s="13">
        <v>19553</v>
      </c>
      <c r="K12" s="13">
        <v>24845</v>
      </c>
      <c r="L12" s="13">
        <v>18955</v>
      </c>
      <c r="M12" s="13">
        <v>7299</v>
      </c>
      <c r="N12" s="13">
        <v>3817</v>
      </c>
      <c r="O12" s="11">
        <f>SUM(B12:N12)</f>
        <v>243422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365447</v>
      </c>
      <c r="C13" s="15">
        <f t="shared" si="2"/>
        <v>239615</v>
      </c>
      <c r="D13" s="15">
        <f t="shared" si="2"/>
        <v>225515</v>
      </c>
      <c r="E13" s="15">
        <f t="shared" si="2"/>
        <v>41851</v>
      </c>
      <c r="F13" s="15">
        <f t="shared" si="2"/>
        <v>193331</v>
      </c>
      <c r="G13" s="15">
        <f t="shared" si="2"/>
        <v>348771</v>
      </c>
      <c r="H13" s="15">
        <f t="shared" si="2"/>
        <v>44840</v>
      </c>
      <c r="I13" s="15">
        <f t="shared" si="2"/>
        <v>245324</v>
      </c>
      <c r="J13" s="15">
        <f t="shared" si="2"/>
        <v>199290</v>
      </c>
      <c r="K13" s="15">
        <f t="shared" si="2"/>
        <v>327283</v>
      </c>
      <c r="L13" s="15">
        <f t="shared" si="2"/>
        <v>247967</v>
      </c>
      <c r="M13" s="15">
        <f t="shared" si="2"/>
        <v>127456</v>
      </c>
      <c r="N13" s="15">
        <f t="shared" si="2"/>
        <v>80277</v>
      </c>
      <c r="O13" s="11">
        <f>SUM(B13:N13)</f>
        <v>2686967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1.129812784943244</v>
      </c>
      <c r="C18" s="19">
        <v>1.187051518001606</v>
      </c>
      <c r="D18" s="19">
        <v>1.308525138015888</v>
      </c>
      <c r="E18" s="19">
        <v>1.073803492184629</v>
      </c>
      <c r="F18" s="19">
        <v>1.416742003283963</v>
      </c>
      <c r="G18" s="19">
        <v>1.293602227714721</v>
      </c>
      <c r="H18" s="19">
        <v>1.412947746187784</v>
      </c>
      <c r="I18" s="19">
        <v>1.183652747803817</v>
      </c>
      <c r="J18" s="19">
        <v>1.262691836651418</v>
      </c>
      <c r="K18" s="19">
        <v>1.100288510540471</v>
      </c>
      <c r="L18" s="19">
        <v>1.152378490128805</v>
      </c>
      <c r="M18" s="19">
        <v>1.117320055882794</v>
      </c>
      <c r="N18" s="19">
        <v>1.01407396888753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1484179.7499999998</v>
      </c>
      <c r="C20" s="24">
        <f aca="true" t="shared" si="3" ref="C20:O20">SUM(C21:C31)</f>
        <v>1072071.29</v>
      </c>
      <c r="D20" s="24">
        <f t="shared" si="3"/>
        <v>932441.0499999999</v>
      </c>
      <c r="E20" s="24">
        <f t="shared" si="3"/>
        <v>259006.37999999998</v>
      </c>
      <c r="F20" s="24">
        <f t="shared" si="3"/>
        <v>1037567.8999999999</v>
      </c>
      <c r="G20" s="24">
        <f t="shared" si="3"/>
        <v>1433437.94</v>
      </c>
      <c r="H20" s="24">
        <f t="shared" si="3"/>
        <v>288054.59</v>
      </c>
      <c r="I20" s="24">
        <f t="shared" si="3"/>
        <v>1120518.7</v>
      </c>
      <c r="J20" s="24">
        <f t="shared" si="3"/>
        <v>941743.92</v>
      </c>
      <c r="K20" s="24">
        <f t="shared" si="3"/>
        <v>1269534.0699999998</v>
      </c>
      <c r="L20" s="24">
        <f t="shared" si="3"/>
        <v>1150349.59</v>
      </c>
      <c r="M20" s="24">
        <f t="shared" si="3"/>
        <v>653333.37</v>
      </c>
      <c r="N20" s="24">
        <f t="shared" si="3"/>
        <v>331892.22000000003</v>
      </c>
      <c r="O20" s="24">
        <f t="shared" si="3"/>
        <v>11974130.770000003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1199232.29</v>
      </c>
      <c r="C21" s="28">
        <f aca="true" t="shared" si="4" ref="C21:N21">ROUND((C15+C16)*C7,2)</f>
        <v>843208.3</v>
      </c>
      <c r="D21" s="28">
        <f t="shared" si="4"/>
        <v>674153.19</v>
      </c>
      <c r="E21" s="28">
        <f t="shared" si="4"/>
        <v>220143.56</v>
      </c>
      <c r="F21" s="28">
        <f t="shared" si="4"/>
        <v>682929.67</v>
      </c>
      <c r="G21" s="28">
        <f t="shared" si="4"/>
        <v>1024627.03</v>
      </c>
      <c r="H21" s="28">
        <f t="shared" si="4"/>
        <v>179496.98</v>
      </c>
      <c r="I21" s="28">
        <f t="shared" si="4"/>
        <v>869194.91</v>
      </c>
      <c r="J21" s="28">
        <f t="shared" si="4"/>
        <v>693716.04</v>
      </c>
      <c r="K21" s="28">
        <f t="shared" si="4"/>
        <v>1031132.73</v>
      </c>
      <c r="L21" s="28">
        <f t="shared" si="4"/>
        <v>889875.38</v>
      </c>
      <c r="M21" s="28">
        <f t="shared" si="4"/>
        <v>533601.06</v>
      </c>
      <c r="N21" s="28">
        <f t="shared" si="4"/>
        <v>301103.52</v>
      </c>
      <c r="O21" s="28">
        <f aca="true" t="shared" si="5" ref="O21:O29">SUM(B21:N21)</f>
        <v>9142414.66</v>
      </c>
    </row>
    <row r="22" spans="1:23" ht="18.75" customHeight="1">
      <c r="A22" s="26" t="s">
        <v>33</v>
      </c>
      <c r="B22" s="28">
        <f>IF(B18&lt;&gt;0,ROUND((B18-1)*B21,2),0)</f>
        <v>155675.68</v>
      </c>
      <c r="C22" s="28">
        <f aca="true" t="shared" si="6" ref="C22:N22">IF(C18&lt;&gt;0,ROUND((C18-1)*C21,2),0)</f>
        <v>157723.39</v>
      </c>
      <c r="D22" s="28">
        <f t="shared" si="6"/>
        <v>207993.21</v>
      </c>
      <c r="E22" s="28">
        <f t="shared" si="6"/>
        <v>16247.36</v>
      </c>
      <c r="F22" s="28">
        <f t="shared" si="6"/>
        <v>284605.48</v>
      </c>
      <c r="G22" s="28">
        <f t="shared" si="6"/>
        <v>300832.78</v>
      </c>
      <c r="H22" s="28">
        <f t="shared" si="6"/>
        <v>74122.87</v>
      </c>
      <c r="I22" s="28">
        <f t="shared" si="6"/>
        <v>159630.03</v>
      </c>
      <c r="J22" s="28">
        <f t="shared" si="6"/>
        <v>182233.54</v>
      </c>
      <c r="K22" s="28">
        <f t="shared" si="6"/>
        <v>103410.77</v>
      </c>
      <c r="L22" s="28">
        <f t="shared" si="6"/>
        <v>135597.87</v>
      </c>
      <c r="M22" s="28">
        <f t="shared" si="6"/>
        <v>62602.11</v>
      </c>
      <c r="N22" s="28">
        <f t="shared" si="6"/>
        <v>4237.72</v>
      </c>
      <c r="O22" s="28">
        <f t="shared" si="5"/>
        <v>1844912.81</v>
      </c>
      <c r="W22" s="51"/>
    </row>
    <row r="23" spans="1:15" ht="18.75" customHeight="1">
      <c r="A23" s="26" t="s">
        <v>34</v>
      </c>
      <c r="B23" s="28">
        <v>64814.55</v>
      </c>
      <c r="C23" s="28">
        <v>42596.81</v>
      </c>
      <c r="D23" s="28">
        <v>30946.94</v>
      </c>
      <c r="E23" s="28">
        <v>11416.22</v>
      </c>
      <c r="F23" s="28">
        <v>39720.13</v>
      </c>
      <c r="G23" s="28">
        <v>61933.67</v>
      </c>
      <c r="H23" s="28">
        <v>8216.13</v>
      </c>
      <c r="I23" s="28">
        <v>44342.49</v>
      </c>
      <c r="J23" s="28">
        <v>36503.69</v>
      </c>
      <c r="K23" s="28">
        <v>56086.43</v>
      </c>
      <c r="L23" s="28">
        <v>51550.35</v>
      </c>
      <c r="M23" s="28">
        <v>25245.46</v>
      </c>
      <c r="N23" s="28">
        <v>15680.45</v>
      </c>
      <c r="O23" s="28">
        <f t="shared" si="5"/>
        <v>489053.32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841.4</v>
      </c>
      <c r="D26" s="28">
        <v>735.2</v>
      </c>
      <c r="E26" s="28">
        <v>201.5</v>
      </c>
      <c r="F26" s="28">
        <v>811.45</v>
      </c>
      <c r="G26" s="28">
        <v>1116.42</v>
      </c>
      <c r="H26" s="28">
        <v>212.39</v>
      </c>
      <c r="I26" s="28">
        <v>865.91</v>
      </c>
      <c r="J26" s="28">
        <v>735.2</v>
      </c>
      <c r="K26" s="28">
        <v>985.72</v>
      </c>
      <c r="L26" s="28">
        <v>890.41</v>
      </c>
      <c r="M26" s="28">
        <v>501.03</v>
      </c>
      <c r="N26" s="28">
        <v>258.7</v>
      </c>
      <c r="O26" s="28">
        <f t="shared" si="5"/>
        <v>9298.980000000001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33769.29</v>
      </c>
      <c r="L30" s="28">
        <v>29298.14</v>
      </c>
      <c r="M30" s="28">
        <v>0</v>
      </c>
      <c r="N30" s="28">
        <v>0</v>
      </c>
      <c r="O30" s="28">
        <f>SUM(B30:N30)</f>
        <v>63067.43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-51493.2</v>
      </c>
      <c r="C32" s="28">
        <f aca="true" t="shared" si="7" ref="C32:O32">+C33+C35+C48+C49+C50+C55-C56</f>
        <v>-51858.4</v>
      </c>
      <c r="D32" s="28">
        <f t="shared" si="7"/>
        <v>-71464.8</v>
      </c>
      <c r="E32" s="28">
        <f t="shared" si="7"/>
        <v>-26879.6</v>
      </c>
      <c r="F32" s="28">
        <f t="shared" si="7"/>
        <v>-30483.2</v>
      </c>
      <c r="G32" s="28">
        <f t="shared" si="7"/>
        <v>-114690.4</v>
      </c>
      <c r="H32" s="28">
        <f t="shared" si="7"/>
        <v>-9517.94</v>
      </c>
      <c r="I32" s="28">
        <f t="shared" si="7"/>
        <v>-65758</v>
      </c>
      <c r="J32" s="28">
        <f t="shared" si="7"/>
        <v>-59074.4</v>
      </c>
      <c r="K32" s="28">
        <f t="shared" si="7"/>
        <v>-26580.4</v>
      </c>
      <c r="L32" s="28">
        <f t="shared" si="7"/>
        <v>-19993.6</v>
      </c>
      <c r="M32" s="28">
        <f t="shared" si="7"/>
        <v>-47788.4</v>
      </c>
      <c r="N32" s="28">
        <f t="shared" si="7"/>
        <v>-32207.479999999996</v>
      </c>
      <c r="O32" s="28">
        <f t="shared" si="7"/>
        <v>-607789.8200000001</v>
      </c>
    </row>
    <row r="33" spans="1:15" ht="18.75" customHeight="1">
      <c r="A33" s="26" t="s">
        <v>38</v>
      </c>
      <c r="B33" s="29">
        <f>+B34</f>
        <v>-51493.2</v>
      </c>
      <c r="C33" s="29">
        <f>+C34</f>
        <v>-51858.4</v>
      </c>
      <c r="D33" s="29">
        <f aca="true" t="shared" si="8" ref="D33:O33">+D34</f>
        <v>-31468.8</v>
      </c>
      <c r="E33" s="29">
        <f t="shared" si="8"/>
        <v>-6881.6</v>
      </c>
      <c r="F33" s="29">
        <f t="shared" si="8"/>
        <v>-29889.2</v>
      </c>
      <c r="G33" s="29">
        <f t="shared" si="8"/>
        <v>-64794.4</v>
      </c>
      <c r="H33" s="29">
        <f t="shared" si="8"/>
        <v>-9499.6</v>
      </c>
      <c r="I33" s="29">
        <f t="shared" si="8"/>
        <v>-65758</v>
      </c>
      <c r="J33" s="29">
        <f t="shared" si="8"/>
        <v>-39274.4</v>
      </c>
      <c r="K33" s="29">
        <f t="shared" si="8"/>
        <v>-26580.4</v>
      </c>
      <c r="L33" s="29">
        <f t="shared" si="8"/>
        <v>-19993.6</v>
      </c>
      <c r="M33" s="29">
        <f t="shared" si="8"/>
        <v>-27790.4</v>
      </c>
      <c r="N33" s="29">
        <f t="shared" si="8"/>
        <v>-17705.6</v>
      </c>
      <c r="O33" s="29">
        <f t="shared" si="8"/>
        <v>-442987.60000000003</v>
      </c>
    </row>
    <row r="34" spans="1:26" ht="18.75" customHeight="1">
      <c r="A34" s="27" t="s">
        <v>39</v>
      </c>
      <c r="B34" s="16">
        <f>ROUND((-B9)*$G$3,2)</f>
        <v>-51493.2</v>
      </c>
      <c r="C34" s="16">
        <f aca="true" t="shared" si="9" ref="C34:N34">ROUND((-C9)*$G$3,2)</f>
        <v>-51858.4</v>
      </c>
      <c r="D34" s="16">
        <f t="shared" si="9"/>
        <v>-31468.8</v>
      </c>
      <c r="E34" s="16">
        <f t="shared" si="9"/>
        <v>-6881.6</v>
      </c>
      <c r="F34" s="16">
        <f t="shared" si="9"/>
        <v>-29889.2</v>
      </c>
      <c r="G34" s="16">
        <f t="shared" si="9"/>
        <v>-64794.4</v>
      </c>
      <c r="H34" s="16">
        <f t="shared" si="9"/>
        <v>-9499.6</v>
      </c>
      <c r="I34" s="16">
        <f t="shared" si="9"/>
        <v>-65758</v>
      </c>
      <c r="J34" s="16">
        <f t="shared" si="9"/>
        <v>-39274.4</v>
      </c>
      <c r="K34" s="16">
        <f t="shared" si="9"/>
        <v>-26580.4</v>
      </c>
      <c r="L34" s="16">
        <f t="shared" si="9"/>
        <v>-19993.6</v>
      </c>
      <c r="M34" s="16">
        <f t="shared" si="9"/>
        <v>-27790.4</v>
      </c>
      <c r="N34" s="16">
        <f t="shared" si="9"/>
        <v>-17705.6</v>
      </c>
      <c r="O34" s="30">
        <f aca="true" t="shared" si="10" ref="O34:O56">SUM(B34:N34)</f>
        <v>-442987.60000000003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-39996</v>
      </c>
      <c r="E35" s="29">
        <f t="shared" si="11"/>
        <v>-19998</v>
      </c>
      <c r="F35" s="29">
        <f t="shared" si="11"/>
        <v>-594</v>
      </c>
      <c r="G35" s="29">
        <f t="shared" si="11"/>
        <v>-49896</v>
      </c>
      <c r="H35" s="29">
        <f t="shared" si="11"/>
        <v>-18.34</v>
      </c>
      <c r="I35" s="29">
        <f t="shared" si="11"/>
        <v>0</v>
      </c>
      <c r="J35" s="29">
        <f t="shared" si="11"/>
        <v>-19800</v>
      </c>
      <c r="K35" s="29">
        <f t="shared" si="11"/>
        <v>0</v>
      </c>
      <c r="L35" s="29">
        <f t="shared" si="11"/>
        <v>0</v>
      </c>
      <c r="M35" s="29">
        <f t="shared" si="11"/>
        <v>-19998</v>
      </c>
      <c r="N35" s="29">
        <f t="shared" si="11"/>
        <v>-14501.88</v>
      </c>
      <c r="O35" s="29">
        <f t="shared" si="11"/>
        <v>-164802.21999999997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-39996</v>
      </c>
      <c r="E36" s="31">
        <v>-19998</v>
      </c>
      <c r="F36" s="31">
        <v>-594</v>
      </c>
      <c r="G36" s="31">
        <v>-39996</v>
      </c>
      <c r="H36" s="31">
        <v>-18.34</v>
      </c>
      <c r="I36" s="31">
        <v>0</v>
      </c>
      <c r="J36" s="31">
        <v>0</v>
      </c>
      <c r="K36" s="31">
        <v>0</v>
      </c>
      <c r="L36" s="31">
        <v>0</v>
      </c>
      <c r="M36" s="31">
        <v>-19998</v>
      </c>
      <c r="N36" s="31">
        <v>-14501.88</v>
      </c>
      <c r="O36" s="31">
        <f t="shared" si="10"/>
        <v>-135102.22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-9900</v>
      </c>
      <c r="H38" s="31">
        <v>0</v>
      </c>
      <c r="I38" s="31">
        <v>0</v>
      </c>
      <c r="J38" s="31">
        <v>-19800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-29700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1432686.5499999998</v>
      </c>
      <c r="C54" s="34">
        <f aca="true" t="shared" si="13" ref="C54:N54">+C20+C32</f>
        <v>1020212.89</v>
      </c>
      <c r="D54" s="34">
        <f t="shared" si="13"/>
        <v>860976.2499999999</v>
      </c>
      <c r="E54" s="34">
        <f t="shared" si="13"/>
        <v>232126.77999999997</v>
      </c>
      <c r="F54" s="34">
        <f t="shared" si="13"/>
        <v>1007084.7</v>
      </c>
      <c r="G54" s="34">
        <f t="shared" si="13"/>
        <v>1318747.54</v>
      </c>
      <c r="H54" s="34">
        <f t="shared" si="13"/>
        <v>278536.65</v>
      </c>
      <c r="I54" s="34">
        <f t="shared" si="13"/>
        <v>1054760.7</v>
      </c>
      <c r="J54" s="34">
        <f t="shared" si="13"/>
        <v>882669.52</v>
      </c>
      <c r="K54" s="34">
        <f t="shared" si="13"/>
        <v>1242953.67</v>
      </c>
      <c r="L54" s="34">
        <f t="shared" si="13"/>
        <v>1130355.99</v>
      </c>
      <c r="M54" s="34">
        <f t="shared" si="13"/>
        <v>605544.97</v>
      </c>
      <c r="N54" s="34">
        <f t="shared" si="13"/>
        <v>299684.74000000005</v>
      </c>
      <c r="O54" s="34">
        <f>SUM(B54:N54)</f>
        <v>11366340.950000001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1432686.5499999998</v>
      </c>
      <c r="C60" s="42">
        <f t="shared" si="14"/>
        <v>1020212.9</v>
      </c>
      <c r="D60" s="42">
        <f t="shared" si="14"/>
        <v>860976.25</v>
      </c>
      <c r="E60" s="42">
        <f t="shared" si="14"/>
        <v>232126.78</v>
      </c>
      <c r="F60" s="42">
        <f t="shared" si="14"/>
        <v>1007084.7</v>
      </c>
      <c r="G60" s="42">
        <f t="shared" si="14"/>
        <v>1318747.54</v>
      </c>
      <c r="H60" s="42">
        <f t="shared" si="14"/>
        <v>278536.66</v>
      </c>
      <c r="I60" s="42">
        <f t="shared" si="14"/>
        <v>1054760.71</v>
      </c>
      <c r="J60" s="42">
        <f t="shared" si="14"/>
        <v>882669.52</v>
      </c>
      <c r="K60" s="42">
        <f t="shared" si="14"/>
        <v>1242953.67</v>
      </c>
      <c r="L60" s="42">
        <f t="shared" si="14"/>
        <v>1130355.99</v>
      </c>
      <c r="M60" s="42">
        <f t="shared" si="14"/>
        <v>605544.96</v>
      </c>
      <c r="N60" s="42">
        <f t="shared" si="14"/>
        <v>299684.74</v>
      </c>
      <c r="O60" s="34">
        <f t="shared" si="14"/>
        <v>11366340.97</v>
      </c>
      <c r="Q60"/>
    </row>
    <row r="61" spans="1:18" ht="18.75" customHeight="1">
      <c r="A61" s="26" t="s">
        <v>54</v>
      </c>
      <c r="B61" s="42">
        <v>1178426.92</v>
      </c>
      <c r="C61" s="42">
        <v>724062.01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1902488.93</v>
      </c>
      <c r="P61"/>
      <c r="Q61"/>
      <c r="R61" s="41"/>
    </row>
    <row r="62" spans="1:16" ht="18.75" customHeight="1">
      <c r="A62" s="26" t="s">
        <v>55</v>
      </c>
      <c r="B62" s="42">
        <v>254259.63</v>
      </c>
      <c r="C62" s="42">
        <v>296150.89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550410.52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860976.25</v>
      </c>
      <c r="E63" s="43">
        <v>0</v>
      </c>
      <c r="F63" s="43">
        <v>0</v>
      </c>
      <c r="G63" s="43">
        <v>0</v>
      </c>
      <c r="H63" s="42">
        <v>278536.66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1139512.91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232126.78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232126.78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1007084.7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1007084.7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1318747.54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1318747.54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1054760.71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1054760.71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882669.52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882669.52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1242953.67</v>
      </c>
      <c r="L69" s="29">
        <v>1130355.99</v>
      </c>
      <c r="M69" s="43">
        <v>0</v>
      </c>
      <c r="N69" s="43">
        <v>0</v>
      </c>
      <c r="O69" s="34">
        <f t="shared" si="15"/>
        <v>2373309.66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605544.96</v>
      </c>
      <c r="N70" s="43">
        <v>0</v>
      </c>
      <c r="O70" s="34">
        <f t="shared" si="15"/>
        <v>605544.96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299684.74</v>
      </c>
      <c r="O71" s="46">
        <f t="shared" si="15"/>
        <v>299684.74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2023-12-08T20:13:50Z</dcterms:modified>
  <cp:category/>
  <cp:version/>
  <cp:contentType/>
  <cp:contentStatus/>
</cp:coreProperties>
</file>