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<sst xmlns="http://schemas.openxmlformats.org/spreadsheetml/2006/main" count="88" uniqueCount="87">
  <si>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</si>
  <si>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</si>
  <si>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</si>
  <si>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</si>
  <si>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</si>
  <si>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</si>
  <si>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</si>
  <si>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</si>
  <si>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</si>
  <si>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</si>
  <si>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</si>
  <si>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</si>
  <si>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</si>
  <si>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</si>
  <si>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</si>
  <si>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</si>
  <si>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</si>
  <si>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</si>
  <si>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</si>
  <si>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</si>
  <si>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</si>
  <si>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</si>
  <si>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</si>
  <si>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</si>
  <si>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</si>
  <si>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</si>
  <si>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</si>
  <si>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</si>
  <si>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</si>
  <si>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</si>
  <si>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</si>
  <si>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</si>
  <si>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</si>
  <si>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</si>
  <si>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</si>
  <si>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</si>
  <si>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</si>
  <si>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</si>
  <si>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</si>
  <si>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</si>
  <si>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</si>
  <si>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</si>
  <si>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</si>
  <si>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</si>
  <si>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</si>
  <si>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</si>
  <si>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</si>
  <si>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</si>
  <si>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</si>
  <si>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</si>
  <si>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</si>
  <si>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</si>
  <si>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</si>
  <si>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</si>
  <si>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</si>
  <si>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</si>
  <si>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</si>
  <si>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</si>
  <si>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</si>
  <si>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</si>
  <si>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</si>
  <si>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</si>
  <si>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</si>
  <si>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</si>
  <si>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</si>
  <si>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</si>
  <si>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</si>
  <si>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</si>
  <si>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</si>
  <si>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</si>
  <si>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</si>
  <si>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</si>
  <si>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</si>
  <si>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</si>
  <si>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</si>
  <si>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</si>
  <si>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</si>
  <si>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</si>
  <si>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</si>
  <si>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</si>
  <si>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</si>
  <si>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</si>
  <si>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</si>
  <si>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28/12/23 - VENCIMENTO 08/01/24</t>
  </si>
  <si>
    <t>4.9. Remuneração Veículos Elétricos</t>
  </si>
  <si>
    <t>5.3. Revisão de Remuneração pelo Transporte Coletivo ¹</t>
  </si>
  <si>
    <t>¹ Energia para tração de outubro e novembro.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</si>
</sst>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60772</v>
      </c>
      <c r="C7" s="10">
        <f aca="true" t="shared" si="0" ref="C7:K7">C8+C11</f>
        <v>81160</v>
      </c>
      <c r="D7" s="10">
        <f t="shared" si="0"/>
        <v>243584</v>
      </c>
      <c r="E7" s="10">
        <f t="shared" si="0"/>
        <v>190162</v>
      </c>
      <c r="F7" s="10">
        <f t="shared" si="0"/>
        <v>196503</v>
      </c>
      <c r="G7" s="10">
        <f t="shared" si="0"/>
        <v>105493</v>
      </c>
      <c r="H7" s="10">
        <f t="shared" si="0"/>
        <v>63546</v>
      </c>
      <c r="I7" s="10">
        <f t="shared" si="0"/>
        <v>91930</v>
      </c>
      <c r="J7" s="10">
        <f t="shared" si="0"/>
        <v>78836</v>
      </c>
      <c r="K7" s="10">
        <f t="shared" si="0"/>
        <v>161930</v>
      </c>
      <c r="L7" s="10">
        <f aca="true" t="shared" si="1" ref="L7:L13">SUM(B7:K7)</f>
        <v>1273916</v>
      </c>
      <c r="M7" s="11"/>
    </row>
    <row r="8" spans="1:13" ht="17.25" customHeight="1">
      <c r="A8" s="12" t="s">
        <v>80</v>
      </c>
      <c r="B8" s="13">
        <f>B9+B10</f>
        <v>4293</v>
      </c>
      <c r="C8" s="13">
        <f aca="true" t="shared" si="2" ref="C8:K8">C9+C10</f>
        <v>4600</v>
      </c>
      <c r="D8" s="13">
        <f t="shared" si="2"/>
        <v>14006</v>
      </c>
      <c r="E8" s="13">
        <f t="shared" si="2"/>
        <v>10285</v>
      </c>
      <c r="F8" s="13">
        <f t="shared" si="2"/>
        <v>8999</v>
      </c>
      <c r="G8" s="13">
        <f t="shared" si="2"/>
        <v>6547</v>
      </c>
      <c r="H8" s="13">
        <f t="shared" si="2"/>
        <v>3380</v>
      </c>
      <c r="I8" s="13">
        <f t="shared" si="2"/>
        <v>3767</v>
      </c>
      <c r="J8" s="13">
        <f t="shared" si="2"/>
        <v>3991</v>
      </c>
      <c r="K8" s="13">
        <f t="shared" si="2"/>
        <v>8124</v>
      </c>
      <c r="L8" s="13">
        <f t="shared" si="1"/>
        <v>67992</v>
      </c>
      <c r="M8"/>
    </row>
    <row r="9" spans="1:13" ht="17.25" customHeight="1">
      <c r="A9" s="14" t="s">
        <v>18</v>
      </c>
      <c r="B9" s="15">
        <v>4286</v>
      </c>
      <c r="C9" s="15">
        <v>4600</v>
      </c>
      <c r="D9" s="15">
        <v>14006</v>
      </c>
      <c r="E9" s="15">
        <v>10285</v>
      </c>
      <c r="F9" s="15">
        <v>8999</v>
      </c>
      <c r="G9" s="15">
        <v>6547</v>
      </c>
      <c r="H9" s="15">
        <v>3302</v>
      </c>
      <c r="I9" s="15">
        <v>3767</v>
      </c>
      <c r="J9" s="15">
        <v>3991</v>
      </c>
      <c r="K9" s="15">
        <v>8124</v>
      </c>
      <c r="L9" s="13">
        <f t="shared" si="1"/>
        <v>67907</v>
      </c>
      <c r="M9"/>
    </row>
    <row r="10" spans="1:13" ht="17.25" customHeight="1">
      <c r="A10" s="14" t="s">
        <v>19</v>
      </c>
      <c r="B10" s="15">
        <v>7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78</v>
      </c>
      <c r="I10" s="15">
        <v>0</v>
      </c>
      <c r="J10" s="15">
        <v>0</v>
      </c>
      <c r="K10" s="15">
        <v>0</v>
      </c>
      <c r="L10" s="13">
        <f t="shared" si="1"/>
        <v>85</v>
      </c>
      <c r="M10"/>
    </row>
    <row r="11" spans="1:13" ht="17.25" customHeight="1">
      <c r="A11" s="12" t="s">
        <v>69</v>
      </c>
      <c r="B11" s="15">
        <v>56479</v>
      </c>
      <c r="C11" s="15">
        <v>76560</v>
      </c>
      <c r="D11" s="15">
        <v>229578</v>
      </c>
      <c r="E11" s="15">
        <v>179877</v>
      </c>
      <c r="F11" s="15">
        <v>187504</v>
      </c>
      <c r="G11" s="15">
        <v>98946</v>
      </c>
      <c r="H11" s="15">
        <v>60166</v>
      </c>
      <c r="I11" s="15">
        <v>88163</v>
      </c>
      <c r="J11" s="15">
        <v>74845</v>
      </c>
      <c r="K11" s="15">
        <v>153806</v>
      </c>
      <c r="L11" s="13">
        <f t="shared" si="1"/>
        <v>1205924</v>
      </c>
      <c r="M11" s="60"/>
    </row>
    <row r="12" spans="1:13" ht="17.25" customHeight="1">
      <c r="A12" s="14" t="s">
        <v>82</v>
      </c>
      <c r="B12" s="15">
        <v>7448</v>
      </c>
      <c r="C12" s="15">
        <v>6321</v>
      </c>
      <c r="D12" s="15">
        <v>22396</v>
      </c>
      <c r="E12" s="15">
        <v>20226</v>
      </c>
      <c r="F12" s="15">
        <v>18066</v>
      </c>
      <c r="G12" s="15">
        <v>10806</v>
      </c>
      <c r="H12" s="15">
        <v>6373</v>
      </c>
      <c r="I12" s="15">
        <v>5271</v>
      </c>
      <c r="J12" s="15">
        <v>6252</v>
      </c>
      <c r="K12" s="15">
        <v>11283</v>
      </c>
      <c r="L12" s="13">
        <f t="shared" si="1"/>
        <v>114442</v>
      </c>
      <c r="M12" s="60"/>
    </row>
    <row r="13" spans="1:13" ht="17.25" customHeight="1">
      <c r="A13" s="14" t="s">
        <v>70</v>
      </c>
      <c r="B13" s="15">
        <f>+B11-B12</f>
        <v>49031</v>
      </c>
      <c r="C13" s="15">
        <f aca="true" t="shared" si="3" ref="C13:K13">+C11-C12</f>
        <v>70239</v>
      </c>
      <c r="D13" s="15">
        <f t="shared" si="3"/>
        <v>207182</v>
      </c>
      <c r="E13" s="15">
        <f t="shared" si="3"/>
        <v>159651</v>
      </c>
      <c r="F13" s="15">
        <f t="shared" si="3"/>
        <v>169438</v>
      </c>
      <c r="G13" s="15">
        <f t="shared" si="3"/>
        <v>88140</v>
      </c>
      <c r="H13" s="15">
        <f t="shared" si="3"/>
        <v>53793</v>
      </c>
      <c r="I13" s="15">
        <f t="shared" si="3"/>
        <v>82892</v>
      </c>
      <c r="J13" s="15">
        <f t="shared" si="3"/>
        <v>68593</v>
      </c>
      <c r="K13" s="15">
        <f t="shared" si="3"/>
        <v>142523</v>
      </c>
      <c r="L13" s="13">
        <f t="shared" si="1"/>
        <v>1091482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1.765419718567922</v>
      </c>
      <c r="C18" s="22">
        <v>1.603455726817137</v>
      </c>
      <c r="D18" s="22">
        <v>1.470222368209335</v>
      </c>
      <c r="E18" s="22">
        <v>1.507055370310938</v>
      </c>
      <c r="F18" s="22">
        <v>1.643224614344083</v>
      </c>
      <c r="G18" s="22">
        <v>1.712390611415573</v>
      </c>
      <c r="H18" s="22">
        <v>1.517657830677368</v>
      </c>
      <c r="I18" s="22">
        <v>1.532245557667981</v>
      </c>
      <c r="J18" s="22">
        <v>2.073282920222435</v>
      </c>
      <c r="K18" s="22">
        <v>1.504487025809059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81</v>
      </c>
      <c r="B20" s="25">
        <f>SUM(B21:B30)</f>
        <v>822811.27</v>
      </c>
      <c r="C20" s="25">
        <f aca="true" t="shared" si="4" ref="C20:K20">SUM(C21:C30)</f>
        <v>553206.4500000001</v>
      </c>
      <c r="D20" s="25">
        <f t="shared" si="4"/>
        <v>1825971.3200000003</v>
      </c>
      <c r="E20" s="25">
        <f t="shared" si="4"/>
        <v>1466485.9899999998</v>
      </c>
      <c r="F20" s="25">
        <f t="shared" si="4"/>
        <v>1479039.6900000002</v>
      </c>
      <c r="G20" s="25">
        <f t="shared" si="4"/>
        <v>905480.72</v>
      </c>
      <c r="H20" s="25">
        <f t="shared" si="4"/>
        <v>534449.3700000001</v>
      </c>
      <c r="I20" s="25">
        <f t="shared" si="4"/>
        <v>638262.7200000001</v>
      </c>
      <c r="J20" s="25">
        <f t="shared" si="4"/>
        <v>802334.8200000001</v>
      </c>
      <c r="K20" s="25">
        <f t="shared" si="4"/>
        <v>976532.7</v>
      </c>
      <c r="L20" s="25">
        <f>SUM(B20:K20)</f>
        <v>10004575.049999999</v>
      </c>
      <c r="M20"/>
    </row>
    <row r="21" spans="1:13" ht="17.25" customHeight="1">
      <c r="A21" s="26" t="s">
        <v>22</v>
      </c>
      <c r="B21" s="56">
        <f>ROUND((B15+B16)*B7,2)</f>
        <v>445270.37</v>
      </c>
      <c r="C21" s="56">
        <f aca="true" t="shared" si="5" ref="C21:K21">ROUND((C15+C16)*C7,2)</f>
        <v>334809.35</v>
      </c>
      <c r="D21" s="56">
        <f t="shared" si="5"/>
        <v>1195973.08</v>
      </c>
      <c r="E21" s="56">
        <f t="shared" si="5"/>
        <v>945751.69</v>
      </c>
      <c r="F21" s="56">
        <f t="shared" si="5"/>
        <v>863512.78</v>
      </c>
      <c r="G21" s="56">
        <f t="shared" si="5"/>
        <v>509731.63</v>
      </c>
      <c r="H21" s="56">
        <f t="shared" si="5"/>
        <v>338223.59</v>
      </c>
      <c r="I21" s="56">
        <f t="shared" si="5"/>
        <v>405677.9</v>
      </c>
      <c r="J21" s="56">
        <f t="shared" si="5"/>
        <v>374675.97</v>
      </c>
      <c r="K21" s="56">
        <f t="shared" si="5"/>
        <v>628450.33</v>
      </c>
      <c r="L21" s="33">
        <f aca="true" t="shared" si="6" ref="L21:L29">SUM(B21:K21)</f>
        <v>6042076.69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340818.72</v>
      </c>
      <c r="C22" s="33">
        <f t="shared" si="7"/>
        <v>202042.62</v>
      </c>
      <c r="D22" s="33">
        <f t="shared" si="7"/>
        <v>562373.29</v>
      </c>
      <c r="E22" s="33">
        <f t="shared" si="7"/>
        <v>479548.47</v>
      </c>
      <c r="F22" s="33">
        <f t="shared" si="7"/>
        <v>555432.67</v>
      </c>
      <c r="G22" s="33">
        <f t="shared" si="7"/>
        <v>363128.03</v>
      </c>
      <c r="H22" s="33">
        <f t="shared" si="7"/>
        <v>175084.09</v>
      </c>
      <c r="I22" s="33">
        <f t="shared" si="7"/>
        <v>215920.26</v>
      </c>
      <c r="J22" s="33">
        <f t="shared" si="7"/>
        <v>402133.32</v>
      </c>
      <c r="K22" s="33">
        <f t="shared" si="7"/>
        <v>317045.04</v>
      </c>
      <c r="L22" s="33">
        <f t="shared" si="6"/>
        <v>3613526.5099999993</v>
      </c>
      <c r="M22"/>
    </row>
    <row r="23" spans="1:13" ht="17.25" customHeight="1">
      <c r="A23" s="27" t="s">
        <v>24</v>
      </c>
      <c r="B23" s="33">
        <v>2752.26</v>
      </c>
      <c r="C23" s="33">
        <v>13799.81</v>
      </c>
      <c r="D23" s="33">
        <v>61495.61</v>
      </c>
      <c r="E23" s="33">
        <v>35612.16</v>
      </c>
      <c r="F23" s="33">
        <v>54430.22</v>
      </c>
      <c r="G23" s="33">
        <v>31384.76</v>
      </c>
      <c r="H23" s="33">
        <v>18618.65</v>
      </c>
      <c r="I23" s="33">
        <v>13985.86</v>
      </c>
      <c r="J23" s="33">
        <v>20869.16</v>
      </c>
      <c r="K23" s="33">
        <v>26072.55</v>
      </c>
      <c r="L23" s="33">
        <f t="shared" si="6"/>
        <v>279021.04000000004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72</v>
      </c>
      <c r="B26" s="33">
        <v>634.45</v>
      </c>
      <c r="C26" s="33">
        <v>427.51</v>
      </c>
      <c r="D26" s="33">
        <v>1407.78</v>
      </c>
      <c r="E26" s="33">
        <v>1130.04</v>
      </c>
      <c r="F26" s="33">
        <v>1140.93</v>
      </c>
      <c r="G26" s="33">
        <v>697.08</v>
      </c>
      <c r="H26" s="33">
        <v>411.17</v>
      </c>
      <c r="I26" s="33">
        <v>492.86</v>
      </c>
      <c r="J26" s="33">
        <v>618.12</v>
      </c>
      <c r="K26" s="33">
        <v>751.54</v>
      </c>
      <c r="L26" s="33">
        <f t="shared" si="6"/>
        <v>7711.48</v>
      </c>
      <c r="M26" s="60"/>
    </row>
    <row r="27" spans="1:13" ht="17.25" customHeight="1">
      <c r="A27" s="27" t="s">
        <v>73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375.82</v>
      </c>
      <c r="H27" s="33">
        <v>233.1</v>
      </c>
      <c r="I27" s="33">
        <v>283.54</v>
      </c>
      <c r="J27" s="33">
        <v>341.74</v>
      </c>
      <c r="K27" s="33">
        <v>460.78</v>
      </c>
      <c r="L27" s="33">
        <f t="shared" si="6"/>
        <v>4363.86</v>
      </c>
      <c r="M27" s="60"/>
    </row>
    <row r="28" spans="1:13" ht="17.25" customHeight="1">
      <c r="A28" s="27" t="s">
        <v>74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84</v>
      </c>
      <c r="B29" s="33">
        <v>31091.99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31091.99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-482758.14</v>
      </c>
      <c r="C32" s="33">
        <f t="shared" si="8"/>
        <v>-25530.55</v>
      </c>
      <c r="D32" s="33">
        <f t="shared" si="8"/>
        <v>-71441.59</v>
      </c>
      <c r="E32" s="33">
        <f t="shared" si="8"/>
        <v>-131014.12000000011</v>
      </c>
      <c r="F32" s="33">
        <f t="shared" si="8"/>
        <v>-50287.6</v>
      </c>
      <c r="G32" s="33">
        <f t="shared" si="8"/>
        <v>-28806.8</v>
      </c>
      <c r="H32" s="33">
        <f t="shared" si="8"/>
        <v>-22957.97</v>
      </c>
      <c r="I32" s="33">
        <f t="shared" si="8"/>
        <v>-37480.59</v>
      </c>
      <c r="J32" s="33">
        <f t="shared" si="8"/>
        <v>-27658.4</v>
      </c>
      <c r="K32" s="33">
        <f t="shared" si="8"/>
        <v>-86131.25</v>
      </c>
      <c r="L32" s="33">
        <f aca="true" t="shared" si="9" ref="L32:L39">SUM(B32:K32)</f>
        <v>-964067.0100000001</v>
      </c>
      <c r="M32"/>
    </row>
    <row r="33" spans="1:13" ht="18.75" customHeight="1">
      <c r="A33" s="27" t="s">
        <v>28</v>
      </c>
      <c r="B33" s="33">
        <f>B34+B35+B36+B37</f>
        <v>-18858.4</v>
      </c>
      <c r="C33" s="33">
        <f aca="true" t="shared" si="10" ref="C33:K33">C34+C35+C36+C37</f>
        <v>-20240</v>
      </c>
      <c r="D33" s="33">
        <f t="shared" si="10"/>
        <v>-61626.4</v>
      </c>
      <c r="E33" s="33">
        <f t="shared" si="10"/>
        <v>-45254</v>
      </c>
      <c r="F33" s="33">
        <f t="shared" si="10"/>
        <v>-39595.6</v>
      </c>
      <c r="G33" s="33">
        <f t="shared" si="10"/>
        <v>-28806.8</v>
      </c>
      <c r="H33" s="33">
        <f t="shared" si="10"/>
        <v>-14528.8</v>
      </c>
      <c r="I33" s="33">
        <f t="shared" si="10"/>
        <v>-20650.59</v>
      </c>
      <c r="J33" s="33">
        <f t="shared" si="10"/>
        <v>-17560.4</v>
      </c>
      <c r="K33" s="33">
        <f t="shared" si="10"/>
        <v>-35745.6</v>
      </c>
      <c r="L33" s="33">
        <f t="shared" si="9"/>
        <v>-302866.58999999997</v>
      </c>
      <c r="M33"/>
    </row>
    <row r="34" spans="1:13" s="36" customFormat="1" ht="18.75" customHeight="1">
      <c r="A34" s="34" t="s">
        <v>51</v>
      </c>
      <c r="B34" s="33">
        <f aca="true" t="shared" si="11" ref="B34:K34">-ROUND((B9)*$E$3,2)</f>
        <v>-18858.4</v>
      </c>
      <c r="C34" s="33">
        <f t="shared" si="11"/>
        <v>-20240</v>
      </c>
      <c r="D34" s="33">
        <f t="shared" si="11"/>
        <v>-61626.4</v>
      </c>
      <c r="E34" s="33">
        <f t="shared" si="11"/>
        <v>-45254</v>
      </c>
      <c r="F34" s="33">
        <f t="shared" si="11"/>
        <v>-39595.6</v>
      </c>
      <c r="G34" s="33">
        <f t="shared" si="11"/>
        <v>-28806.8</v>
      </c>
      <c r="H34" s="33">
        <f t="shared" si="11"/>
        <v>-14528.8</v>
      </c>
      <c r="I34" s="33">
        <f t="shared" si="11"/>
        <v>-16574.8</v>
      </c>
      <c r="J34" s="33">
        <f t="shared" si="11"/>
        <v>-17560.4</v>
      </c>
      <c r="K34" s="33">
        <f t="shared" si="11"/>
        <v>-35745.6</v>
      </c>
      <c r="L34" s="33">
        <f t="shared" si="9"/>
        <v>-298790.79999999993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-4075.79</v>
      </c>
      <c r="J37" s="17">
        <v>0</v>
      </c>
      <c r="K37" s="17">
        <v>0</v>
      </c>
      <c r="L37" s="33">
        <f t="shared" si="9"/>
        <v>-4075.79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-5290.55</v>
      </c>
      <c r="D38" s="38">
        <f t="shared" si="12"/>
        <v>-9815.19</v>
      </c>
      <c r="E38" s="38">
        <f t="shared" si="12"/>
        <v>-85760.12000000011</v>
      </c>
      <c r="F38" s="38">
        <f t="shared" si="12"/>
        <v>-10692</v>
      </c>
      <c r="G38" s="38">
        <f t="shared" si="12"/>
        <v>0</v>
      </c>
      <c r="H38" s="38">
        <f t="shared" si="12"/>
        <v>-8429.17</v>
      </c>
      <c r="I38" s="38">
        <f t="shared" si="12"/>
        <v>-16830</v>
      </c>
      <c r="J38" s="38">
        <f t="shared" si="12"/>
        <v>-10098</v>
      </c>
      <c r="K38" s="38">
        <f t="shared" si="12"/>
        <v>-50385.65</v>
      </c>
      <c r="L38" s="33">
        <f t="shared" si="9"/>
        <v>-304171.27000000014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-5290.55</v>
      </c>
      <c r="D42" s="17">
        <v>-9815.19</v>
      </c>
      <c r="E42" s="17">
        <v>-79992</v>
      </c>
      <c r="F42" s="17">
        <v>-10692</v>
      </c>
      <c r="G42" s="17">
        <v>0</v>
      </c>
      <c r="H42" s="17">
        <v>-1831.92</v>
      </c>
      <c r="I42" s="17">
        <v>-16830</v>
      </c>
      <c r="J42" s="17">
        <v>-10098</v>
      </c>
      <c r="K42" s="17">
        <v>-50385.65</v>
      </c>
      <c r="L42" s="30">
        <f aca="true" t="shared" si="13" ref="L42:L49">SUM(B42:K42)</f>
        <v>-184935.31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66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67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68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85</v>
      </c>
      <c r="B51" s="33">
        <v>-357029.15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-357029.15</v>
      </c>
      <c r="M51"/>
    </row>
    <row r="52" spans="1:13" ht="18.75" customHeight="1">
      <c r="A52" s="27" t="s">
        <v>75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76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77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41</v>
      </c>
      <c r="B56" s="41">
        <f aca="true" t="shared" si="16" ref="B56:K56">IF(B20+B32+B45+B57&lt;0,0,B20+B32+B57)</f>
        <v>340053.13</v>
      </c>
      <c r="C56" s="41">
        <f t="shared" si="16"/>
        <v>527675.9</v>
      </c>
      <c r="D56" s="41">
        <f t="shared" si="16"/>
        <v>1754529.7300000002</v>
      </c>
      <c r="E56" s="41">
        <f t="shared" si="16"/>
        <v>1335471.8699999996</v>
      </c>
      <c r="F56" s="41">
        <f t="shared" si="16"/>
        <v>1428752.09</v>
      </c>
      <c r="G56" s="41">
        <f t="shared" si="16"/>
        <v>876673.9199999999</v>
      </c>
      <c r="H56" s="41">
        <f t="shared" si="16"/>
        <v>511491.40000000014</v>
      </c>
      <c r="I56" s="41">
        <f t="shared" si="16"/>
        <v>600782.1300000001</v>
      </c>
      <c r="J56" s="41">
        <f t="shared" si="16"/>
        <v>774676.42</v>
      </c>
      <c r="K56" s="41">
        <f t="shared" si="16"/>
        <v>890401.45</v>
      </c>
      <c r="L56" s="42">
        <f t="shared" si="14"/>
        <v>9040508.04</v>
      </c>
      <c r="M56" s="55"/>
    </row>
    <row r="57" spans="1:13" ht="18.75" customHeight="1">
      <c r="A57" s="27" t="s">
        <v>42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43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44</v>
      </c>
      <c r="B62" s="41">
        <f>SUM(B63:B76)</f>
        <v>340053.13</v>
      </c>
      <c r="C62" s="41">
        <f aca="true" t="shared" si="18" ref="C62:J62">SUM(C63:C74)</f>
        <v>527675.9</v>
      </c>
      <c r="D62" s="41">
        <f t="shared" si="18"/>
        <v>1754529.73</v>
      </c>
      <c r="E62" s="41">
        <f t="shared" si="18"/>
        <v>1335471.87</v>
      </c>
      <c r="F62" s="41">
        <f t="shared" si="18"/>
        <v>1428752.09</v>
      </c>
      <c r="G62" s="41">
        <f t="shared" si="18"/>
        <v>876673.92</v>
      </c>
      <c r="H62" s="41">
        <f t="shared" si="18"/>
        <v>511491.4</v>
      </c>
      <c r="I62" s="41">
        <f>SUM(I63:I79)</f>
        <v>600782.13</v>
      </c>
      <c r="J62" s="41">
        <f t="shared" si="18"/>
        <v>774676.42</v>
      </c>
      <c r="K62" s="41">
        <f>SUM(K63:K76)</f>
        <v>890401.45</v>
      </c>
      <c r="L62" s="46">
        <f>SUM(B62:K62)</f>
        <v>9040508.04</v>
      </c>
      <c r="M62" s="40"/>
    </row>
    <row r="63" spans="1:13" ht="18.75" customHeight="1">
      <c r="A63" s="47" t="s">
        <v>45</v>
      </c>
      <c r="B63" s="48">
        <v>340053.13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340053.13</v>
      </c>
      <c r="M63"/>
    </row>
    <row r="64" spans="1:13" ht="18.75" customHeight="1">
      <c r="A64" s="47" t="s">
        <v>54</v>
      </c>
      <c r="B64" s="17">
        <v>0</v>
      </c>
      <c r="C64" s="48">
        <v>462191.32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462191.32</v>
      </c>
      <c r="M64"/>
    </row>
    <row r="65" spans="1:13" ht="18.75" customHeight="1">
      <c r="A65" s="47" t="s">
        <v>55</v>
      </c>
      <c r="B65" s="17">
        <v>0</v>
      </c>
      <c r="C65" s="48">
        <v>65484.58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65484.58</v>
      </c>
      <c r="M65" s="58"/>
    </row>
    <row r="66" spans="1:12" ht="18.75" customHeight="1">
      <c r="A66" s="47" t="s">
        <v>46</v>
      </c>
      <c r="B66" s="17">
        <v>0</v>
      </c>
      <c r="C66" s="17">
        <v>0</v>
      </c>
      <c r="D66" s="48">
        <v>1754529.73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1754529.73</v>
      </c>
    </row>
    <row r="67" spans="1:12" ht="18.75" customHeight="1">
      <c r="A67" s="47" t="s">
        <v>47</v>
      </c>
      <c r="B67" s="17">
        <v>0</v>
      </c>
      <c r="C67" s="17">
        <v>0</v>
      </c>
      <c r="D67" s="17">
        <v>0</v>
      </c>
      <c r="E67" s="48">
        <v>1335471.87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1335471.87</v>
      </c>
    </row>
    <row r="68" spans="1:12" ht="18.75" customHeight="1">
      <c r="A68" s="47" t="s">
        <v>48</v>
      </c>
      <c r="B68" s="17">
        <v>0</v>
      </c>
      <c r="C68" s="17">
        <v>0</v>
      </c>
      <c r="D68" s="17">
        <v>0</v>
      </c>
      <c r="E68" s="17">
        <v>0</v>
      </c>
      <c r="F68" s="48">
        <v>1428752.09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1428752.09</v>
      </c>
    </row>
    <row r="69" spans="1:12" ht="18.75" customHeight="1">
      <c r="A69" s="47" t="s">
        <v>49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876673.92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876673.92</v>
      </c>
    </row>
    <row r="70" spans="1:12" ht="18.75" customHeight="1">
      <c r="A70" s="47" t="s">
        <v>50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511491.4</v>
      </c>
      <c r="I70" s="17">
        <v>0</v>
      </c>
      <c r="J70" s="17">
        <v>0</v>
      </c>
      <c r="K70" s="17">
        <v>0</v>
      </c>
      <c r="L70" s="46">
        <f t="shared" si="19"/>
        <v>511491.4</v>
      </c>
    </row>
    <row r="71" spans="1:12" ht="18.75" customHeight="1">
      <c r="A71" s="47" t="s">
        <v>78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600782.13</v>
      </c>
      <c r="J71" s="17">
        <v>0</v>
      </c>
      <c r="K71" s="17">
        <v>0</v>
      </c>
      <c r="L71" s="46">
        <f t="shared" si="19"/>
        <v>600782.13</v>
      </c>
    </row>
    <row r="72" spans="1:12" ht="18.75" customHeight="1">
      <c r="A72" s="47" t="s">
        <v>52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774676.42</v>
      </c>
      <c r="K72" s="17">
        <v>0</v>
      </c>
      <c r="L72" s="46">
        <f t="shared" si="19"/>
        <v>774676.42</v>
      </c>
    </row>
    <row r="73" spans="1:12" ht="18.75" customHeight="1">
      <c r="A73" s="47" t="s">
        <v>62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503611.06</v>
      </c>
      <c r="L73" s="46">
        <f t="shared" si="19"/>
        <v>503611.06</v>
      </c>
    </row>
    <row r="74" spans="1:12" ht="18.75" customHeight="1">
      <c r="A74" s="47" t="s">
        <v>63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386790.39</v>
      </c>
      <c r="L74" s="46">
        <f t="shared" si="19"/>
        <v>386790.39</v>
      </c>
    </row>
    <row r="75" spans="1:12" ht="18.75" customHeight="1">
      <c r="A75" s="47" t="s">
        <v>64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65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79</v>
      </c>
      <c r="H77"/>
      <c r="I77"/>
      <c r="J77"/>
      <c r="K77"/>
    </row>
    <row r="78" spans="1:11" ht="18" customHeight="1">
      <c r="A78" s="59" t="s">
        <v>86</v>
      </c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2024-01-06T09:28:49Z</dcterms:modified>
  <cp:category/>
  <cp:version/>
  <cp:contentType/>
  <cp:contentStatus/>
</cp:coreProperties>
</file>