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<sst xmlns="http://schemas.openxmlformats.org/spreadsheetml/2006/main" count="87" uniqueCount="86">
  <si>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</si>
  <si>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</si>
  <si>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</si>
  <si>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</si>
  <si>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</si>
  <si>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</si>
  <si>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</si>
  <si>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</si>
  <si>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</si>
  <si>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</si>
  <si>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</si>
  <si>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</si>
  <si>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</si>
  <si>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</si>
  <si>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</si>
  <si>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</si>
  <si>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</si>
  <si>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</si>
  <si>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</si>
  <si>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</si>
  <si>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</si>
  <si>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</si>
  <si>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</si>
  <si>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</si>
  <si>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</si>
  <si>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</si>
  <si>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</si>
  <si>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</si>
  <si>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</si>
  <si>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</si>
  <si>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</si>
  <si>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</si>
  <si>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</si>
  <si>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</si>
  <si>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</si>
  <si>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</si>
  <si>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</si>
  <si>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</si>
  <si>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</si>
  <si>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</si>
  <si>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</si>
  <si>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</si>
  <si>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</si>
  <si>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</si>
  <si>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</si>
  <si>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</si>
  <si>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</si>
  <si>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</si>
  <si>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</si>
  <si>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</si>
  <si>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</si>
  <si>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</si>
  <si>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</si>
  <si>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</si>
  <si>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</si>
  <si>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</si>
  <si>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</si>
  <si>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</si>
  <si>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</si>
  <si>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</si>
  <si>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</si>
  <si>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</si>
  <si>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</si>
  <si>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</si>
  <si>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</si>
  <si>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</si>
  <si>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</si>
  <si>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</si>
  <si>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</si>
  <si>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</si>
  <si>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</si>
  <si>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</si>
  <si>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</si>
  <si>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</si>
  <si>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</si>
  <si>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</si>
  <si>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</si>
  <si>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</si>
  <si>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</si>
  <si>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</si>
  <si>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</si>
  <si>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</si>
  <si>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</si>
  <si>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</si>
  <si>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10/12/23 - VENCIMENTO 15/12/23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</si>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</sst>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24724</v>
      </c>
      <c r="C7" s="10">
        <f aca="true" t="shared" si="0" ref="C7:K7">C8+C11</f>
        <v>35894</v>
      </c>
      <c r="D7" s="10">
        <f t="shared" si="0"/>
        <v>112493</v>
      </c>
      <c r="E7" s="10">
        <f t="shared" si="0"/>
        <v>91793</v>
      </c>
      <c r="F7" s="10">
        <f t="shared" si="0"/>
        <v>107535</v>
      </c>
      <c r="G7" s="10">
        <f t="shared" si="0"/>
        <v>45260</v>
      </c>
      <c r="H7" s="10">
        <f t="shared" si="0"/>
        <v>28098</v>
      </c>
      <c r="I7" s="10">
        <f t="shared" si="0"/>
        <v>43323</v>
      </c>
      <c r="J7" s="10">
        <f t="shared" si="0"/>
        <v>25734</v>
      </c>
      <c r="K7" s="10">
        <f t="shared" si="0"/>
        <v>78107</v>
      </c>
      <c r="L7" s="10">
        <f aca="true" t="shared" si="1" ref="L7:L13">SUM(B7:K7)</f>
        <v>592961</v>
      </c>
      <c r="M7" s="11"/>
    </row>
    <row r="8" spans="1:13" ht="17.25" customHeight="1">
      <c r="A8" s="12" t="s">
        <v>81</v>
      </c>
      <c r="B8" s="13">
        <f>B9+B10</f>
        <v>2319</v>
      </c>
      <c r="C8" s="13">
        <f aca="true" t="shared" si="2" ref="C8:K8">C9+C10</f>
        <v>2445</v>
      </c>
      <c r="D8" s="13">
        <f t="shared" si="2"/>
        <v>8694</v>
      </c>
      <c r="E8" s="13">
        <f t="shared" si="2"/>
        <v>6761</v>
      </c>
      <c r="F8" s="13">
        <f t="shared" si="2"/>
        <v>7102</v>
      </c>
      <c r="G8" s="13">
        <f t="shared" si="2"/>
        <v>3469</v>
      </c>
      <c r="H8" s="13">
        <f t="shared" si="2"/>
        <v>2061</v>
      </c>
      <c r="I8" s="13">
        <f t="shared" si="2"/>
        <v>2376</v>
      </c>
      <c r="J8" s="13">
        <f t="shared" si="2"/>
        <v>1789</v>
      </c>
      <c r="K8" s="13">
        <f t="shared" si="2"/>
        <v>4569</v>
      </c>
      <c r="L8" s="13">
        <f t="shared" si="1"/>
        <v>41585</v>
      </c>
      <c r="M8"/>
    </row>
    <row r="9" spans="1:13" ht="17.25" customHeight="1">
      <c r="A9" s="14" t="s">
        <v>18</v>
      </c>
      <c r="B9" s="15">
        <v>2319</v>
      </c>
      <c r="C9" s="15">
        <v>2445</v>
      </c>
      <c r="D9" s="15">
        <v>8694</v>
      </c>
      <c r="E9" s="15">
        <v>6761</v>
      </c>
      <c r="F9" s="15">
        <v>7102</v>
      </c>
      <c r="G9" s="15">
        <v>3469</v>
      </c>
      <c r="H9" s="15">
        <v>1961</v>
      </c>
      <c r="I9" s="15">
        <v>2376</v>
      </c>
      <c r="J9" s="15">
        <v>1789</v>
      </c>
      <c r="K9" s="15">
        <v>4569</v>
      </c>
      <c r="L9" s="13">
        <f t="shared" si="1"/>
        <v>41485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100</v>
      </c>
      <c r="I10" s="15">
        <v>0</v>
      </c>
      <c r="J10" s="15">
        <v>0</v>
      </c>
      <c r="K10" s="15">
        <v>0</v>
      </c>
      <c r="L10" s="13">
        <f t="shared" si="1"/>
        <v>100</v>
      </c>
      <c r="M10"/>
    </row>
    <row r="11" spans="1:13" ht="17.25" customHeight="1">
      <c r="A11" s="12" t="s">
        <v>70</v>
      </c>
      <c r="B11" s="15">
        <v>22405</v>
      </c>
      <c r="C11" s="15">
        <v>33449</v>
      </c>
      <c r="D11" s="15">
        <v>103799</v>
      </c>
      <c r="E11" s="15">
        <v>85032</v>
      </c>
      <c r="F11" s="15">
        <v>100433</v>
      </c>
      <c r="G11" s="15">
        <v>41791</v>
      </c>
      <c r="H11" s="15">
        <v>26037</v>
      </c>
      <c r="I11" s="15">
        <v>40947</v>
      </c>
      <c r="J11" s="15">
        <v>23945</v>
      </c>
      <c r="K11" s="15">
        <v>73538</v>
      </c>
      <c r="L11" s="13">
        <f t="shared" si="1"/>
        <v>551376</v>
      </c>
      <c r="M11" s="60"/>
    </row>
    <row r="12" spans="1:13" ht="17.25" customHeight="1">
      <c r="A12" s="14" t="s">
        <v>82</v>
      </c>
      <c r="B12" s="15">
        <v>3264</v>
      </c>
      <c r="C12" s="15">
        <v>3066</v>
      </c>
      <c r="D12" s="15">
        <v>10048</v>
      </c>
      <c r="E12" s="15">
        <v>10093</v>
      </c>
      <c r="F12" s="15">
        <v>10225</v>
      </c>
      <c r="G12" s="15">
        <v>4525</v>
      </c>
      <c r="H12" s="15">
        <v>2932</v>
      </c>
      <c r="I12" s="15">
        <v>2555</v>
      </c>
      <c r="J12" s="15">
        <v>2064</v>
      </c>
      <c r="K12" s="15">
        <v>5392</v>
      </c>
      <c r="L12" s="13">
        <f t="shared" si="1"/>
        <v>54164</v>
      </c>
      <c r="M12" s="60"/>
    </row>
    <row r="13" spans="1:13" ht="17.25" customHeight="1">
      <c r="A13" s="14" t="s">
        <v>71</v>
      </c>
      <c r="B13" s="15">
        <f>+B11-B12</f>
        <v>19141</v>
      </c>
      <c r="C13" s="15">
        <f aca="true" t="shared" si="3" ref="C13:K13">+C11-C12</f>
        <v>30383</v>
      </c>
      <c r="D13" s="15">
        <f t="shared" si="3"/>
        <v>93751</v>
      </c>
      <c r="E13" s="15">
        <f t="shared" si="3"/>
        <v>74939</v>
      </c>
      <c r="F13" s="15">
        <f t="shared" si="3"/>
        <v>90208</v>
      </c>
      <c r="G13" s="15">
        <f t="shared" si="3"/>
        <v>37266</v>
      </c>
      <c r="H13" s="15">
        <f t="shared" si="3"/>
        <v>23105</v>
      </c>
      <c r="I13" s="15">
        <f t="shared" si="3"/>
        <v>38392</v>
      </c>
      <c r="J13" s="15">
        <f t="shared" si="3"/>
        <v>21881</v>
      </c>
      <c r="K13" s="15">
        <f t="shared" si="3"/>
        <v>68146</v>
      </c>
      <c r="L13" s="13">
        <f t="shared" si="1"/>
        <v>497212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1.182711314669047</v>
      </c>
      <c r="C18" s="22">
        <v>1.10365624047178</v>
      </c>
      <c r="D18" s="22">
        <v>1.044657957120482</v>
      </c>
      <c r="E18" s="22">
        <v>1.079417314151837</v>
      </c>
      <c r="F18" s="22">
        <v>1.182958417997278</v>
      </c>
      <c r="G18" s="22">
        <v>1.077303107483807</v>
      </c>
      <c r="H18" s="22">
        <v>1.047874600060243</v>
      </c>
      <c r="I18" s="22">
        <v>1.075957332240305</v>
      </c>
      <c r="J18" s="22">
        <v>1.285950727208849</v>
      </c>
      <c r="K18" s="22">
        <v>1.085366189103843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249396.31</v>
      </c>
      <c r="C20" s="25">
        <f aca="true" t="shared" si="4" ref="C20:K20">SUM(C21:C30)</f>
        <v>173825.12999999998</v>
      </c>
      <c r="D20" s="25">
        <f t="shared" si="4"/>
        <v>610772.47</v>
      </c>
      <c r="E20" s="25">
        <f t="shared" si="4"/>
        <v>521526.8</v>
      </c>
      <c r="F20" s="25">
        <f t="shared" si="4"/>
        <v>589361.9299999999</v>
      </c>
      <c r="G20" s="25">
        <f t="shared" si="4"/>
        <v>251560.58000000002</v>
      </c>
      <c r="H20" s="25">
        <f t="shared" si="4"/>
        <v>167497.71</v>
      </c>
      <c r="I20" s="25">
        <f t="shared" si="4"/>
        <v>214263.84</v>
      </c>
      <c r="J20" s="25">
        <f t="shared" si="4"/>
        <v>170079.24</v>
      </c>
      <c r="K20" s="25">
        <f t="shared" si="4"/>
        <v>348099.61</v>
      </c>
      <c r="L20" s="25">
        <f>SUM(B20:K20)</f>
        <v>3296383.6199999996</v>
      </c>
      <c r="M20"/>
    </row>
    <row r="21" spans="1:13" ht="17.25" customHeight="1">
      <c r="A21" s="26" t="s">
        <v>22</v>
      </c>
      <c r="B21" s="56">
        <f>ROUND((B15+B16)*B7,2)</f>
        <v>181150.28</v>
      </c>
      <c r="C21" s="56">
        <f aca="true" t="shared" si="5" ref="C21:K21">ROUND((C15+C16)*C7,2)</f>
        <v>148073.52</v>
      </c>
      <c r="D21" s="56">
        <f t="shared" si="5"/>
        <v>552329.38</v>
      </c>
      <c r="E21" s="56">
        <f t="shared" si="5"/>
        <v>456523.31</v>
      </c>
      <c r="F21" s="56">
        <f t="shared" si="5"/>
        <v>472551.8</v>
      </c>
      <c r="G21" s="56">
        <f t="shared" si="5"/>
        <v>218691.79</v>
      </c>
      <c r="H21" s="56">
        <f t="shared" si="5"/>
        <v>149551.61</v>
      </c>
      <c r="I21" s="56">
        <f t="shared" si="5"/>
        <v>191180.07</v>
      </c>
      <c r="J21" s="56">
        <f t="shared" si="5"/>
        <v>122303.41</v>
      </c>
      <c r="K21" s="56">
        <f t="shared" si="5"/>
        <v>303133.27</v>
      </c>
      <c r="L21" s="33">
        <f aca="true" t="shared" si="6" ref="L21:L29">SUM(B21:K21)</f>
        <v>2795488.44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33098.21</v>
      </c>
      <c r="C22" s="33">
        <f t="shared" si="7"/>
        <v>15348.74</v>
      </c>
      <c r="D22" s="33">
        <f t="shared" si="7"/>
        <v>24665.9</v>
      </c>
      <c r="E22" s="33">
        <f t="shared" si="7"/>
        <v>36255.86</v>
      </c>
      <c r="F22" s="33">
        <f t="shared" si="7"/>
        <v>86457.33</v>
      </c>
      <c r="G22" s="33">
        <f t="shared" si="7"/>
        <v>16905.55</v>
      </c>
      <c r="H22" s="33">
        <f t="shared" si="7"/>
        <v>7159.72</v>
      </c>
      <c r="I22" s="33">
        <f t="shared" si="7"/>
        <v>14521.53</v>
      </c>
      <c r="J22" s="33">
        <f t="shared" si="7"/>
        <v>34972.75</v>
      </c>
      <c r="K22" s="33">
        <f t="shared" si="7"/>
        <v>25877.33</v>
      </c>
      <c r="L22" s="33">
        <f t="shared" si="6"/>
        <v>295262.92</v>
      </c>
      <c r="M22"/>
    </row>
    <row r="23" spans="1:13" ht="17.25" customHeight="1">
      <c r="A23" s="27" t="s">
        <v>24</v>
      </c>
      <c r="B23" s="33">
        <v>1213.38</v>
      </c>
      <c r="C23" s="33">
        <v>7894.49</v>
      </c>
      <c r="D23" s="33">
        <v>27713.2</v>
      </c>
      <c r="E23" s="33">
        <v>23157.63</v>
      </c>
      <c r="F23" s="33">
        <v>24533.57</v>
      </c>
      <c r="G23" s="33">
        <v>14871.26</v>
      </c>
      <c r="H23" s="33">
        <v>8306.91</v>
      </c>
      <c r="I23" s="33">
        <v>5905.32</v>
      </c>
      <c r="J23" s="33">
        <v>8391.78</v>
      </c>
      <c r="K23" s="33">
        <v>14110.61</v>
      </c>
      <c r="L23" s="33">
        <f t="shared" si="6"/>
        <v>136098.14999999997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547.32</v>
      </c>
      <c r="C26" s="33">
        <v>381.22</v>
      </c>
      <c r="D26" s="33">
        <v>1342.43</v>
      </c>
      <c r="E26" s="33">
        <v>1146.37</v>
      </c>
      <c r="F26" s="33">
        <v>1296.14</v>
      </c>
      <c r="G26" s="33">
        <v>552.76</v>
      </c>
      <c r="H26" s="33">
        <v>367.6</v>
      </c>
      <c r="I26" s="33">
        <v>471.08</v>
      </c>
      <c r="J26" s="33">
        <v>373.05</v>
      </c>
      <c r="K26" s="33">
        <v>765.16</v>
      </c>
      <c r="L26" s="33">
        <f t="shared" si="6"/>
        <v>7243.130000000001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-117074.19</v>
      </c>
      <c r="C32" s="33">
        <f t="shared" si="8"/>
        <v>-10758</v>
      </c>
      <c r="D32" s="33">
        <f t="shared" si="8"/>
        <v>-38253.6</v>
      </c>
      <c r="E32" s="33">
        <f t="shared" si="8"/>
        <v>-417116.52</v>
      </c>
      <c r="F32" s="33">
        <f t="shared" si="8"/>
        <v>-31248.8</v>
      </c>
      <c r="G32" s="33">
        <f t="shared" si="8"/>
        <v>-15263.6</v>
      </c>
      <c r="H32" s="33">
        <f t="shared" si="8"/>
        <v>-15225.65</v>
      </c>
      <c r="I32" s="33">
        <f t="shared" si="8"/>
        <v>-181454.4</v>
      </c>
      <c r="J32" s="33">
        <f t="shared" si="8"/>
        <v>-7871.6</v>
      </c>
      <c r="K32" s="33">
        <f t="shared" si="8"/>
        <v>-20103.6</v>
      </c>
      <c r="L32" s="33">
        <f aca="true" t="shared" si="9" ref="L32:L39">SUM(B32:K32)</f>
        <v>-854369.9600000001</v>
      </c>
      <c r="M32"/>
    </row>
    <row r="33" spans="1:13" ht="18.75" customHeight="1">
      <c r="A33" s="27" t="s">
        <v>28</v>
      </c>
      <c r="B33" s="33">
        <f>B34+B35+B36+B37</f>
        <v>-10203.6</v>
      </c>
      <c r="C33" s="33">
        <f aca="true" t="shared" si="10" ref="C33:K33">C34+C35+C36+C37</f>
        <v>-10758</v>
      </c>
      <c r="D33" s="33">
        <f t="shared" si="10"/>
        <v>-38253.6</v>
      </c>
      <c r="E33" s="33">
        <f t="shared" si="10"/>
        <v>-29748.4</v>
      </c>
      <c r="F33" s="33">
        <f t="shared" si="10"/>
        <v>-31248.8</v>
      </c>
      <c r="G33" s="33">
        <f t="shared" si="10"/>
        <v>-15263.6</v>
      </c>
      <c r="H33" s="33">
        <f t="shared" si="10"/>
        <v>-8628.4</v>
      </c>
      <c r="I33" s="33">
        <f t="shared" si="10"/>
        <v>-10454.4</v>
      </c>
      <c r="J33" s="33">
        <f t="shared" si="10"/>
        <v>-7871.6</v>
      </c>
      <c r="K33" s="33">
        <f t="shared" si="10"/>
        <v>-20103.6</v>
      </c>
      <c r="L33" s="33">
        <f t="shared" si="9"/>
        <v>-182534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-10203.6</v>
      </c>
      <c r="C34" s="33">
        <f t="shared" si="11"/>
        <v>-10758</v>
      </c>
      <c r="D34" s="33">
        <f t="shared" si="11"/>
        <v>-38253.6</v>
      </c>
      <c r="E34" s="33">
        <f t="shared" si="11"/>
        <v>-29748.4</v>
      </c>
      <c r="F34" s="33">
        <f t="shared" si="11"/>
        <v>-31248.8</v>
      </c>
      <c r="G34" s="33">
        <f t="shared" si="11"/>
        <v>-15263.6</v>
      </c>
      <c r="H34" s="33">
        <f t="shared" si="11"/>
        <v>-8628.4</v>
      </c>
      <c r="I34" s="33">
        <f t="shared" si="11"/>
        <v>-10454.4</v>
      </c>
      <c r="J34" s="33">
        <f t="shared" si="11"/>
        <v>-7871.6</v>
      </c>
      <c r="K34" s="33">
        <f t="shared" si="11"/>
        <v>-20103.6</v>
      </c>
      <c r="L34" s="33">
        <f t="shared" si="9"/>
        <v>-182534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-387368.12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-671835.96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-552600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132322.12</v>
      </c>
      <c r="C56" s="41">
        <f t="shared" si="16"/>
        <v>163067.12999999998</v>
      </c>
      <c r="D56" s="41">
        <f t="shared" si="16"/>
        <v>572518.87</v>
      </c>
      <c r="E56" s="41">
        <f t="shared" si="16"/>
        <v>104410.27999999997</v>
      </c>
      <c r="F56" s="41">
        <f t="shared" si="16"/>
        <v>558113.1299999999</v>
      </c>
      <c r="G56" s="41">
        <f t="shared" si="16"/>
        <v>236296.98</v>
      </c>
      <c r="H56" s="41">
        <f t="shared" si="16"/>
        <v>152272.06</v>
      </c>
      <c r="I56" s="41">
        <f t="shared" si="16"/>
        <v>32809.44</v>
      </c>
      <c r="J56" s="41">
        <f t="shared" si="16"/>
        <v>162207.63999999998</v>
      </c>
      <c r="K56" s="41">
        <f t="shared" si="16"/>
        <v>327996.01</v>
      </c>
      <c r="L56" s="42">
        <f t="shared" si="14"/>
        <v>2442013.66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132322.12</v>
      </c>
      <c r="C62" s="41">
        <f aca="true" t="shared" si="18" ref="C62:J62">SUM(C63:C74)</f>
        <v>163067.13999999998</v>
      </c>
      <c r="D62" s="41">
        <f t="shared" si="18"/>
        <v>572518.8717571095</v>
      </c>
      <c r="E62" s="41">
        <f t="shared" si="18"/>
        <v>104410.27510424168</v>
      </c>
      <c r="F62" s="41">
        <f t="shared" si="18"/>
        <v>558113.129703797</v>
      </c>
      <c r="G62" s="41">
        <f t="shared" si="18"/>
        <v>236296.98492986822</v>
      </c>
      <c r="H62" s="41">
        <f t="shared" si="18"/>
        <v>152272.063508106</v>
      </c>
      <c r="I62" s="41">
        <f>SUM(I63:I79)</f>
        <v>32809.4380870093</v>
      </c>
      <c r="J62" s="41">
        <f t="shared" si="18"/>
        <v>162207.63902853968</v>
      </c>
      <c r="K62" s="41">
        <f>SUM(K63:K76)</f>
        <v>327996.01</v>
      </c>
      <c r="L62" s="46">
        <f>SUM(B62:K62)</f>
        <v>2442013.6721186712</v>
      </c>
      <c r="M62" s="40"/>
    </row>
    <row r="63" spans="1:13" ht="18.75" customHeight="1">
      <c r="A63" s="47" t="s">
        <v>46</v>
      </c>
      <c r="B63" s="48">
        <v>132322.12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132322.12</v>
      </c>
      <c r="M63"/>
    </row>
    <row r="64" spans="1:13" ht="18.75" customHeight="1">
      <c r="A64" s="47" t="s">
        <v>55</v>
      </c>
      <c r="B64" s="17">
        <v>0</v>
      </c>
      <c r="C64" s="48">
        <v>142960.96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142960.96</v>
      </c>
      <c r="M64"/>
    </row>
    <row r="65" spans="1:13" ht="18.75" customHeight="1">
      <c r="A65" s="47" t="s">
        <v>56</v>
      </c>
      <c r="B65" s="17">
        <v>0</v>
      </c>
      <c r="C65" s="48">
        <v>20106.18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20106.18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572518.8717571095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572518.8717571095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104410.27510424168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104410.27510424168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558113.129703797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558113.129703797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236296.98492986822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236296.98492986822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152272.063508106</v>
      </c>
      <c r="I70" s="17">
        <v>0</v>
      </c>
      <c r="J70" s="17">
        <v>0</v>
      </c>
      <c r="K70" s="17">
        <v>0</v>
      </c>
      <c r="L70" s="46">
        <f t="shared" si="19"/>
        <v>152272.063508106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32809.4380870093</v>
      </c>
      <c r="J71" s="17">
        <v>0</v>
      </c>
      <c r="K71" s="17">
        <v>0</v>
      </c>
      <c r="L71" s="46">
        <f t="shared" si="19"/>
        <v>32809.4380870093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162207.63902853968</v>
      </c>
      <c r="K72" s="17">
        <v>0</v>
      </c>
      <c r="L72" s="46">
        <f t="shared" si="19"/>
        <v>162207.63902853968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157962.88</v>
      </c>
      <c r="L73" s="46">
        <f t="shared" si="19"/>
        <v>157962.88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170033.13</v>
      </c>
      <c r="L74" s="46">
        <f t="shared" si="19"/>
        <v>170033.13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>
        <v>473322.32</v>
      </c>
    </row>
    <row r="78" spans="1:11" ht="18" customHeight="1">
      <c r="A78" s="54"/>
      <c r="I78"/>
      <c r="J78"/>
      <c r="K78">
        <v>378283.15</v>
      </c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2023-12-14T21:54:50Z</dcterms:modified>
  <cp:category/>
  <cp:version/>
  <cp:contentType/>
  <cp:contentStatus/>
</cp:coreProperties>
</file>