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<sst xmlns="http://schemas.openxmlformats.org/spreadsheetml/2006/main" count="87" uniqueCount="86">
  <si>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</si>
  <si>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</si>
  <si>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</si>
  <si>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</si>
  <si>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</si>
  <si>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</si>
  <si>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</si>
  <si>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</si>
  <si>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</si>
  <si>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</si>
  <si>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</si>
  <si>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</si>
  <si>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</si>
  <si>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</si>
  <si>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</si>
  <si>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</si>
  <si>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</si>
  <si>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</si>
  <si>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</si>
  <si>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</si>
  <si>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</si>
  <si>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</si>
  <si>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</si>
  <si>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</si>
  <si>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</si>
  <si>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</si>
  <si>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</si>
  <si>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</si>
  <si>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</si>
  <si>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</si>
  <si>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</si>
  <si>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</si>
  <si>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</si>
  <si>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</si>
  <si>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</si>
  <si>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</si>
  <si>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</si>
  <si>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</si>
  <si>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</si>
  <si>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</si>
  <si>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</si>
  <si>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</si>
  <si>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</si>
  <si>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</si>
  <si>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</si>
  <si>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</si>
  <si>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</si>
  <si>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</si>
  <si>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</si>
  <si>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</si>
  <si>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</si>
  <si>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</si>
  <si>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</si>
  <si>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</si>
  <si>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</si>
  <si>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</si>
  <si>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</si>
  <si>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</si>
  <si>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</si>
  <si>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</si>
  <si>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</si>
  <si>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</si>
  <si>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</si>
  <si>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</si>
  <si>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</si>
  <si>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</si>
  <si>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</si>
  <si>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</si>
  <si>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</si>
  <si>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</si>
  <si>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</si>
  <si>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</si>
  <si>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</si>
  <si>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</si>
  <si>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</si>
  <si>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</si>
  <si>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</si>
  <si>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</si>
  <si>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</si>
  <si>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</si>
  <si>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</si>
  <si>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</si>
  <si>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</si>
  <si>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</si>
  <si>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09/12/23 - VENCIMENTO 15/12/23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</si>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</sst>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49270</v>
      </c>
      <c r="C7" s="10">
        <f aca="true" t="shared" si="0" ref="C7:K7">C8+C11</f>
        <v>67503</v>
      </c>
      <c r="D7" s="10">
        <f t="shared" si="0"/>
        <v>207382</v>
      </c>
      <c r="E7" s="10">
        <f t="shared" si="0"/>
        <v>166617</v>
      </c>
      <c r="F7" s="10">
        <f t="shared" si="0"/>
        <v>182857</v>
      </c>
      <c r="G7" s="10">
        <f t="shared" si="0"/>
        <v>82904</v>
      </c>
      <c r="H7" s="10">
        <f t="shared" si="0"/>
        <v>46343</v>
      </c>
      <c r="I7" s="10">
        <f t="shared" si="0"/>
        <v>76368</v>
      </c>
      <c r="J7" s="10">
        <f t="shared" si="0"/>
        <v>48271</v>
      </c>
      <c r="K7" s="10">
        <f t="shared" si="0"/>
        <v>137056</v>
      </c>
      <c r="L7" s="10">
        <f aca="true" t="shared" si="1" ref="L7:L13">SUM(B7:K7)</f>
        <v>1064571</v>
      </c>
      <c r="M7" s="11"/>
    </row>
    <row r="8" spans="1:13" ht="17.25" customHeight="1">
      <c r="A8" s="12" t="s">
        <v>81</v>
      </c>
      <c r="B8" s="13">
        <f>B9+B10</f>
        <v>4267</v>
      </c>
      <c r="C8" s="13">
        <f aca="true" t="shared" si="2" ref="C8:K8">C9+C10</f>
        <v>4462</v>
      </c>
      <c r="D8" s="13">
        <f t="shared" si="2"/>
        <v>14464</v>
      </c>
      <c r="E8" s="13">
        <f t="shared" si="2"/>
        <v>11294</v>
      </c>
      <c r="F8" s="13">
        <f t="shared" si="2"/>
        <v>10491</v>
      </c>
      <c r="G8" s="13">
        <f t="shared" si="2"/>
        <v>6050</v>
      </c>
      <c r="H8" s="13">
        <f t="shared" si="2"/>
        <v>3155</v>
      </c>
      <c r="I8" s="13">
        <f t="shared" si="2"/>
        <v>3582</v>
      </c>
      <c r="J8" s="13">
        <f t="shared" si="2"/>
        <v>3145</v>
      </c>
      <c r="K8" s="13">
        <f t="shared" si="2"/>
        <v>8052</v>
      </c>
      <c r="L8" s="13">
        <f t="shared" si="1"/>
        <v>68962</v>
      </c>
      <c r="M8"/>
    </row>
    <row r="9" spans="1:13" ht="17.25" customHeight="1">
      <c r="A9" s="14" t="s">
        <v>18</v>
      </c>
      <c r="B9" s="15">
        <v>4266</v>
      </c>
      <c r="C9" s="15">
        <v>4462</v>
      </c>
      <c r="D9" s="15">
        <v>14464</v>
      </c>
      <c r="E9" s="15">
        <v>11294</v>
      </c>
      <c r="F9" s="15">
        <v>10491</v>
      </c>
      <c r="G9" s="15">
        <v>6050</v>
      </c>
      <c r="H9" s="15">
        <v>3045</v>
      </c>
      <c r="I9" s="15">
        <v>3582</v>
      </c>
      <c r="J9" s="15">
        <v>3145</v>
      </c>
      <c r="K9" s="15">
        <v>8052</v>
      </c>
      <c r="L9" s="13">
        <f t="shared" si="1"/>
        <v>68851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110</v>
      </c>
      <c r="I10" s="15">
        <v>0</v>
      </c>
      <c r="J10" s="15">
        <v>0</v>
      </c>
      <c r="K10" s="15">
        <v>0</v>
      </c>
      <c r="L10" s="13">
        <f t="shared" si="1"/>
        <v>111</v>
      </c>
      <c r="M10"/>
    </row>
    <row r="11" spans="1:13" ht="17.25" customHeight="1">
      <c r="A11" s="12" t="s">
        <v>70</v>
      </c>
      <c r="B11" s="15">
        <v>45003</v>
      </c>
      <c r="C11" s="15">
        <v>63041</v>
      </c>
      <c r="D11" s="15">
        <v>192918</v>
      </c>
      <c r="E11" s="15">
        <v>155323</v>
      </c>
      <c r="F11" s="15">
        <v>172366</v>
      </c>
      <c r="G11" s="15">
        <v>76854</v>
      </c>
      <c r="H11" s="15">
        <v>43188</v>
      </c>
      <c r="I11" s="15">
        <v>72786</v>
      </c>
      <c r="J11" s="15">
        <v>45126</v>
      </c>
      <c r="K11" s="15">
        <v>129004</v>
      </c>
      <c r="L11" s="13">
        <f t="shared" si="1"/>
        <v>995609</v>
      </c>
      <c r="M11" s="60"/>
    </row>
    <row r="12" spans="1:13" ht="17.25" customHeight="1">
      <c r="A12" s="14" t="s">
        <v>82</v>
      </c>
      <c r="B12" s="15">
        <v>5549</v>
      </c>
      <c r="C12" s="15">
        <v>5307</v>
      </c>
      <c r="D12" s="15">
        <v>17436</v>
      </c>
      <c r="E12" s="15">
        <v>16887</v>
      </c>
      <c r="F12" s="15">
        <v>16298</v>
      </c>
      <c r="G12" s="15">
        <v>7965</v>
      </c>
      <c r="H12" s="15">
        <v>4325</v>
      </c>
      <c r="I12" s="15">
        <v>4233</v>
      </c>
      <c r="J12" s="15">
        <v>3583</v>
      </c>
      <c r="K12" s="15">
        <v>8805</v>
      </c>
      <c r="L12" s="13">
        <f t="shared" si="1"/>
        <v>90388</v>
      </c>
      <c r="M12" s="60"/>
    </row>
    <row r="13" spans="1:13" ht="17.25" customHeight="1">
      <c r="A13" s="14" t="s">
        <v>71</v>
      </c>
      <c r="B13" s="15">
        <f>+B11-B12</f>
        <v>39454</v>
      </c>
      <c r="C13" s="15">
        <f aca="true" t="shared" si="3" ref="C13:K13">+C11-C12</f>
        <v>57734</v>
      </c>
      <c r="D13" s="15">
        <f t="shared" si="3"/>
        <v>175482</v>
      </c>
      <c r="E13" s="15">
        <f t="shared" si="3"/>
        <v>138436</v>
      </c>
      <c r="F13" s="15">
        <f t="shared" si="3"/>
        <v>156068</v>
      </c>
      <c r="G13" s="15">
        <f t="shared" si="3"/>
        <v>68889</v>
      </c>
      <c r="H13" s="15">
        <f t="shared" si="3"/>
        <v>38863</v>
      </c>
      <c r="I13" s="15">
        <f t="shared" si="3"/>
        <v>68553</v>
      </c>
      <c r="J13" s="15">
        <f t="shared" si="3"/>
        <v>41543</v>
      </c>
      <c r="K13" s="15">
        <f t="shared" si="3"/>
        <v>120199</v>
      </c>
      <c r="L13" s="13">
        <f t="shared" si="1"/>
        <v>905221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1.198778060311999</v>
      </c>
      <c r="C18" s="22">
        <v>1.121276467067172</v>
      </c>
      <c r="D18" s="22">
        <v>1.047050224350206</v>
      </c>
      <c r="E18" s="22">
        <v>1.082639686818545</v>
      </c>
      <c r="F18" s="22">
        <v>1.172577154866186</v>
      </c>
      <c r="G18" s="22">
        <v>1.110214967444038</v>
      </c>
      <c r="H18" s="22">
        <v>1.045512188486704</v>
      </c>
      <c r="I18" s="22">
        <v>1.092122185741454</v>
      </c>
      <c r="J18" s="22">
        <v>1.276996192232694</v>
      </c>
      <c r="K18" s="22">
        <v>1.089366166381707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467529.73</v>
      </c>
      <c r="C20" s="25">
        <f aca="true" t="shared" si="4" ref="C20:K20">SUM(C21:C30)</f>
        <v>323409.86</v>
      </c>
      <c r="D20" s="25">
        <f t="shared" si="4"/>
        <v>1115300.2500000002</v>
      </c>
      <c r="E20" s="25">
        <f t="shared" si="4"/>
        <v>931253.99</v>
      </c>
      <c r="F20" s="25">
        <f t="shared" si="4"/>
        <v>983042.0600000002</v>
      </c>
      <c r="G20" s="25">
        <f t="shared" si="4"/>
        <v>464513.06000000006</v>
      </c>
      <c r="H20" s="25">
        <f t="shared" si="4"/>
        <v>270055.9599999999</v>
      </c>
      <c r="I20" s="25">
        <f t="shared" si="4"/>
        <v>380200.36</v>
      </c>
      <c r="J20" s="25">
        <f t="shared" si="4"/>
        <v>306951.51999999996</v>
      </c>
      <c r="K20" s="25">
        <f t="shared" si="4"/>
        <v>603554.51</v>
      </c>
      <c r="L20" s="25">
        <f>SUM(B20:K20)</f>
        <v>5845811.3</v>
      </c>
      <c r="M20"/>
    </row>
    <row r="21" spans="1:13" ht="17.25" customHeight="1">
      <c r="A21" s="26" t="s">
        <v>22</v>
      </c>
      <c r="B21" s="56">
        <f>ROUND((B15+B16)*B7,2)</f>
        <v>360996.36</v>
      </c>
      <c r="C21" s="56">
        <f aca="true" t="shared" si="5" ref="C21:K21">ROUND((C15+C16)*C7,2)</f>
        <v>278470.13</v>
      </c>
      <c r="D21" s="56">
        <f t="shared" si="5"/>
        <v>1018224.88</v>
      </c>
      <c r="E21" s="56">
        <f t="shared" si="5"/>
        <v>828652.99</v>
      </c>
      <c r="F21" s="56">
        <f t="shared" si="5"/>
        <v>803546.8</v>
      </c>
      <c r="G21" s="56">
        <f t="shared" si="5"/>
        <v>400583.84</v>
      </c>
      <c r="H21" s="56">
        <f t="shared" si="5"/>
        <v>246660.62</v>
      </c>
      <c r="I21" s="56">
        <f t="shared" si="5"/>
        <v>337004.35</v>
      </c>
      <c r="J21" s="56">
        <f t="shared" si="5"/>
        <v>229412.75</v>
      </c>
      <c r="K21" s="56">
        <f t="shared" si="5"/>
        <v>531914.34</v>
      </c>
      <c r="L21" s="33">
        <f aca="true" t="shared" si="6" ref="L21:L29">SUM(B21:K21)</f>
        <v>5035467.06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71758.16</v>
      </c>
      <c r="C22" s="33">
        <f t="shared" si="7"/>
        <v>33771.87</v>
      </c>
      <c r="D22" s="33">
        <f t="shared" si="7"/>
        <v>47907.71</v>
      </c>
      <c r="E22" s="33">
        <f t="shared" si="7"/>
        <v>68479.62</v>
      </c>
      <c r="F22" s="33">
        <f t="shared" si="7"/>
        <v>138673.82</v>
      </c>
      <c r="G22" s="33">
        <f t="shared" si="7"/>
        <v>44150.33</v>
      </c>
      <c r="H22" s="33">
        <f t="shared" si="7"/>
        <v>11226.06</v>
      </c>
      <c r="I22" s="33">
        <f t="shared" si="7"/>
        <v>31045.58</v>
      </c>
      <c r="J22" s="33">
        <f t="shared" si="7"/>
        <v>63546.46</v>
      </c>
      <c r="K22" s="33">
        <f t="shared" si="7"/>
        <v>47535.15</v>
      </c>
      <c r="L22" s="33">
        <f t="shared" si="6"/>
        <v>558094.76</v>
      </c>
      <c r="M22"/>
    </row>
    <row r="23" spans="1:13" ht="17.25" customHeight="1">
      <c r="A23" s="27" t="s">
        <v>24</v>
      </c>
      <c r="B23" s="33">
        <v>808.1</v>
      </c>
      <c r="C23" s="33">
        <v>8640.42</v>
      </c>
      <c r="D23" s="33">
        <v>43065.55</v>
      </c>
      <c r="E23" s="33">
        <v>28525.93</v>
      </c>
      <c r="F23" s="33">
        <v>35081.18</v>
      </c>
      <c r="G23" s="33">
        <v>18665.12</v>
      </c>
      <c r="H23" s="33">
        <v>9722.48</v>
      </c>
      <c r="I23" s="33">
        <v>9493.51</v>
      </c>
      <c r="J23" s="33">
        <v>9572.84</v>
      </c>
      <c r="K23" s="33">
        <v>19145.68</v>
      </c>
      <c r="L23" s="33">
        <f t="shared" si="6"/>
        <v>182720.81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579.99</v>
      </c>
      <c r="C26" s="33">
        <v>400.28</v>
      </c>
      <c r="D26" s="33">
        <v>1380.55</v>
      </c>
      <c r="E26" s="33">
        <v>1151.82</v>
      </c>
      <c r="F26" s="33">
        <v>1217.17</v>
      </c>
      <c r="G26" s="33">
        <v>574.55</v>
      </c>
      <c r="H26" s="33">
        <v>334.93</v>
      </c>
      <c r="I26" s="33">
        <v>471.08</v>
      </c>
      <c r="J26" s="33">
        <v>381.22</v>
      </c>
      <c r="K26" s="33">
        <v>746.1</v>
      </c>
      <c r="L26" s="33">
        <f t="shared" si="6"/>
        <v>7237.6900000000005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-125640.98999999999</v>
      </c>
      <c r="C32" s="33">
        <f t="shared" si="8"/>
        <v>-19632.8</v>
      </c>
      <c r="D32" s="33">
        <f t="shared" si="8"/>
        <v>-63641.6</v>
      </c>
      <c r="E32" s="33">
        <f t="shared" si="8"/>
        <v>-811461.72</v>
      </c>
      <c r="F32" s="33">
        <f t="shared" si="8"/>
        <v>-46160.4</v>
      </c>
      <c r="G32" s="33">
        <f t="shared" si="8"/>
        <v>-26620</v>
      </c>
      <c r="H32" s="33">
        <f t="shared" si="8"/>
        <v>-19995.25</v>
      </c>
      <c r="I32" s="33">
        <f t="shared" si="8"/>
        <v>-330760.8</v>
      </c>
      <c r="J32" s="33">
        <f t="shared" si="8"/>
        <v>-13838</v>
      </c>
      <c r="K32" s="33">
        <f t="shared" si="8"/>
        <v>-35428.8</v>
      </c>
      <c r="L32" s="33">
        <f aca="true" t="shared" si="9" ref="L32:L39">SUM(B32:K32)</f>
        <v>-1493180.36</v>
      </c>
      <c r="M32"/>
    </row>
    <row r="33" spans="1:13" ht="18.75" customHeight="1">
      <c r="A33" s="27" t="s">
        <v>28</v>
      </c>
      <c r="B33" s="33">
        <f>B34+B35+B36+B37</f>
        <v>-18770.4</v>
      </c>
      <c r="C33" s="33">
        <f aca="true" t="shared" si="10" ref="C33:K33">C34+C35+C36+C37</f>
        <v>-19632.8</v>
      </c>
      <c r="D33" s="33">
        <f t="shared" si="10"/>
        <v>-63641.6</v>
      </c>
      <c r="E33" s="33">
        <f t="shared" si="10"/>
        <v>-49693.6</v>
      </c>
      <c r="F33" s="33">
        <f t="shared" si="10"/>
        <v>-46160.4</v>
      </c>
      <c r="G33" s="33">
        <f t="shared" si="10"/>
        <v>-26620</v>
      </c>
      <c r="H33" s="33">
        <f t="shared" si="10"/>
        <v>-13398</v>
      </c>
      <c r="I33" s="33">
        <f t="shared" si="10"/>
        <v>-15760.8</v>
      </c>
      <c r="J33" s="33">
        <f t="shared" si="10"/>
        <v>-13838</v>
      </c>
      <c r="K33" s="33">
        <f t="shared" si="10"/>
        <v>-35428.8</v>
      </c>
      <c r="L33" s="33">
        <f t="shared" si="9"/>
        <v>-302944.39999999997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-18770.4</v>
      </c>
      <c r="C34" s="33">
        <f t="shared" si="11"/>
        <v>-19632.8</v>
      </c>
      <c r="D34" s="33">
        <f t="shared" si="11"/>
        <v>-63641.6</v>
      </c>
      <c r="E34" s="33">
        <f t="shared" si="11"/>
        <v>-49693.6</v>
      </c>
      <c r="F34" s="33">
        <f t="shared" si="11"/>
        <v>-46160.4</v>
      </c>
      <c r="G34" s="33">
        <f t="shared" si="11"/>
        <v>-26620</v>
      </c>
      <c r="H34" s="33">
        <f t="shared" si="11"/>
        <v>-13398</v>
      </c>
      <c r="I34" s="33">
        <f t="shared" si="11"/>
        <v>-15760.8</v>
      </c>
      <c r="J34" s="33">
        <f t="shared" si="11"/>
        <v>-13838</v>
      </c>
      <c r="K34" s="33">
        <f t="shared" si="11"/>
        <v>-35428.8</v>
      </c>
      <c r="L34" s="33">
        <f t="shared" si="9"/>
        <v>-302944.39999999997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-1190235.96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341888.74</v>
      </c>
      <c r="C56" s="41">
        <f t="shared" si="16"/>
        <v>303777.06</v>
      </c>
      <c r="D56" s="41">
        <f t="shared" si="16"/>
        <v>1051658.6500000001</v>
      </c>
      <c r="E56" s="41">
        <f t="shared" si="16"/>
        <v>119792.27000000002</v>
      </c>
      <c r="F56" s="41">
        <f t="shared" si="16"/>
        <v>936881.6600000001</v>
      </c>
      <c r="G56" s="41">
        <f t="shared" si="16"/>
        <v>437893.06000000006</v>
      </c>
      <c r="H56" s="41">
        <f t="shared" si="16"/>
        <v>250060.7099999999</v>
      </c>
      <c r="I56" s="41">
        <f t="shared" si="16"/>
        <v>49439.56</v>
      </c>
      <c r="J56" s="41">
        <f t="shared" si="16"/>
        <v>293113.51999999996</v>
      </c>
      <c r="K56" s="41">
        <f t="shared" si="16"/>
        <v>568125.71</v>
      </c>
      <c r="L56" s="42">
        <f t="shared" si="14"/>
        <v>4352630.94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341888.74</v>
      </c>
      <c r="C62" s="41">
        <f aca="true" t="shared" si="18" ref="C62:J62">SUM(C63:C74)</f>
        <v>303777.06000000006</v>
      </c>
      <c r="D62" s="41">
        <f t="shared" si="18"/>
        <v>1051658.6489918407</v>
      </c>
      <c r="E62" s="41">
        <f t="shared" si="18"/>
        <v>119792.27355948347</v>
      </c>
      <c r="F62" s="41">
        <f t="shared" si="18"/>
        <v>936881.6604926451</v>
      </c>
      <c r="G62" s="41">
        <f t="shared" si="18"/>
        <v>437893.06486656686</v>
      </c>
      <c r="H62" s="41">
        <f t="shared" si="18"/>
        <v>250060.7146083007</v>
      </c>
      <c r="I62" s="41">
        <f>SUM(I63:I79)</f>
        <v>49439.557312407764</v>
      </c>
      <c r="J62" s="41">
        <f t="shared" si="18"/>
        <v>293113.51819213043</v>
      </c>
      <c r="K62" s="41">
        <f>SUM(K63:K76)</f>
        <v>568125.7</v>
      </c>
      <c r="L62" s="46">
        <f>SUM(B62:K62)</f>
        <v>4352630.938023374</v>
      </c>
      <c r="M62" s="40"/>
    </row>
    <row r="63" spans="1:13" ht="18.75" customHeight="1">
      <c r="A63" s="47" t="s">
        <v>46</v>
      </c>
      <c r="B63" s="48">
        <v>341888.74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341888.74</v>
      </c>
      <c r="M63"/>
    </row>
    <row r="64" spans="1:13" ht="18.75" customHeight="1">
      <c r="A64" s="47" t="s">
        <v>55</v>
      </c>
      <c r="B64" s="17">
        <v>0</v>
      </c>
      <c r="C64" s="48">
        <v>266199.84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266199.84</v>
      </c>
      <c r="M64"/>
    </row>
    <row r="65" spans="1:13" ht="18.75" customHeight="1">
      <c r="A65" s="47" t="s">
        <v>56</v>
      </c>
      <c r="B65" s="17">
        <v>0</v>
      </c>
      <c r="C65" s="48">
        <v>37577.22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37577.22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1051658.6489918407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1051658.6489918407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119792.27355948347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119792.27355948347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936881.6604926451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936881.6604926451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437893.06486656686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437893.06486656686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250060.7146083007</v>
      </c>
      <c r="I70" s="17">
        <v>0</v>
      </c>
      <c r="J70" s="17">
        <v>0</v>
      </c>
      <c r="K70" s="17">
        <v>0</v>
      </c>
      <c r="L70" s="46">
        <f t="shared" si="19"/>
        <v>250060.7146083007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49439.557312407764</v>
      </c>
      <c r="J71" s="17">
        <v>0</v>
      </c>
      <c r="K71" s="17">
        <v>0</v>
      </c>
      <c r="L71" s="46">
        <f t="shared" si="19"/>
        <v>49439.557312407764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293113.51819213043</v>
      </c>
      <c r="K72" s="17">
        <v>0</v>
      </c>
      <c r="L72" s="46">
        <f t="shared" si="19"/>
        <v>293113.51819213043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307980.94</v>
      </c>
      <c r="L73" s="46">
        <f t="shared" si="19"/>
        <v>307980.94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260144.76</v>
      </c>
      <c r="L74" s="46">
        <f t="shared" si="19"/>
        <v>260144.76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473322.32</v>
      </c>
    </row>
    <row r="78" spans="1:11" ht="18" customHeight="1">
      <c r="A78" s="54"/>
      <c r="I78"/>
      <c r="J78"/>
      <c r="K78">
        <v>378283.15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2023-12-14T21:53:01Z</dcterms:modified>
  <cp:category/>
  <cp:version/>
  <cp:contentType/>
  <cp:contentStatus/>
</cp:coreProperties>
</file>