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28" windowWidth="19059" windowHeight="6932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<sst xmlns="http://schemas.openxmlformats.org/spreadsheetml/2006/main" count="94" uniqueCount="91">
  <si>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DEMONSTRATIVO DE REMUNERAÇÃO DOS CONCESSIONÁRIOS - Grupo Local de Distribuição</t>
  </si>
  <si>
    <t>OPERAÇÃO DE 01 A 31/08/23 - VENCIMENTO DE 08/08 A 08/09/23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</si>
  <si>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</si>
  <si>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</si>
  <si>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</si>
  <si>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</si>
  <si>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</si>
  <si>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</si>
  <si>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</si>
  <si>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</si>
  <si>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</si>
  <si>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</si>
  <si>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</si>
  <si>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</si>
  <si>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</si>
  <si>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</si>
  <si>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</si>
  <si>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</si>
  <si>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</si>
  <si>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</si>
  <si>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</si>
  <si>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</si>
  <si>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</si>
  <si>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</si>
  <si>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</si>
  <si>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</si>
  <si>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</si>
  <si>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</si>
  <si>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</si>
  <si>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</si>
  <si>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</si>
  <si>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</si>
  <si>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</si>
  <si>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</si>
  <si>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</si>
  <si>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</si>
  <si>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 (a partir de 30/08/23)</t>
  </si>
  <si>
    <t>2.1 Tarifa de Remuneração por Passageiro Transportado - Combustível (a partir de 30/08/23)</t>
  </si>
  <si>
    <t>3. Fator de Transição na Remuneração (Cálculo diário)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</si>
  <si>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</si>
  <si>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</si>
  <si>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</si>
  <si>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</si>
  <si>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</si>
  <si>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</si>
  <si>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</si>
  <si>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</si>
  <si>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</si>
  <si>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</si>
  <si>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</si>
  <si>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</si>
  <si>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</si>
  <si>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</si>
  <si>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</si>
  <si>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</si>
  <si>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</si>
  <si>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</si>
  <si>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</si>
  <si>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</si>
  <si>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</si>
  <si>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</si>
  <si>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</si>
  <si>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</si>
  <si>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</si>
  <si>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t>5.3. Revisão de Remuneração pelo Transporte Coletivo¹</t>
  </si>
  <si>
    <r>
      <t>5.4. Revisão de Remuneração pelo Serviço Atende</t>
    </r>
    <r>
      <rPr>
        <vertAlign val="superscript"/>
        <sz val="8"/>
        <color indexed="8"/>
        <rFont val="Calibri"/>
        <family val="2"/>
      </rPr>
      <t>2</t>
    </r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</si>
  <si>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</si>
  <si>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</si>
  <si>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</si>
  <si>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</si>
  <si>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</si>
  <si>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</si>
  <si>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</si>
  <si>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</si>
  <si>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</si>
  <si>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</si>
  <si>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</si>
  <si>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</si>
  <si>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</si>
  <si>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</si>
  <si>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</si>
  <si>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</si>
  <si>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</si>
  <si>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</si>
  <si>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</si>
  <si>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 xml:space="preserve"> ¹ Revisões de passageiros transportados, ar condicionado e fator de transição (julho/23). Total de 1.770.953  passageiros revisão.</t>
  </si>
  <si>
    <t xml:space="preserve">   Equipamentos embarcados de out/22 a jun/23.</t>
  </si>
  <si>
    <t xml:space="preserve">   Rede da madrugada, Arla 32 e equipamentos embarcados de julho/23.</t>
  </si>
  <si>
    <t xml:space="preserve">   Descumprimento do guincho, julho/23.</t>
  </si>
  <si>
    <t xml:space="preserve">   Revisões referentes ao reajuste anual dos preços (mai a ago/23).</t>
  </si>
  <si>
    <r>
      <rPr>
        <vertAlign val="superscript"/>
        <sz val="8"/>
        <color indexed="8"/>
        <rFont val="Arial"/>
        <family val="2"/>
      </rPr>
      <t xml:space="preserve">2  </t>
    </r>
    <r>
      <rPr>
        <sz val="11"/>
        <color theme="1"/>
        <rFont val="Arial"/>
        <family val="2"/>
      </rPr>
      <t>Revisões referentes ao reajuste anual de preços (mai a ago/23, de frota e de horas extras (jul/23).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</si>
</sst>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8"/>
      <color indexed="8"/>
      <name val="Calibri"/>
      <family val="2"/>
    </font>
    <font>
      <vertAlign val="superscript"/>
      <sz val="8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0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3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indent="1"/>
    </xf>
    <xf numFmtId="165" fontId="35" fillId="0" borderId="12" xfId="53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indent="3"/>
    </xf>
    <xf numFmtId="0" fontId="0" fillId="0" borderId="0" xfId="0" applyFill="1" applyAlignment="1">
      <alignment vertical="center"/>
    </xf>
    <xf numFmtId="165" fontId="35" fillId="0" borderId="4" xfId="0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center" indent="1"/>
    </xf>
    <xf numFmtId="166" fontId="35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5" fillId="0" borderId="4" xfId="53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2"/>
    </xf>
    <xf numFmtId="0" fontId="35" fillId="34" borderId="4" xfId="0" applyFont="1" applyFill="1" applyBorder="1" applyAlignment="1">
      <alignment vertical="center"/>
    </xf>
    <xf numFmtId="164" fontId="35" fillId="34" borderId="4" xfId="53" applyFont="1" applyFill="1" applyBorder="1" applyAlignment="1">
      <alignment vertical="center"/>
    </xf>
    <xf numFmtId="0" fontId="35" fillId="35" borderId="4" xfId="0" applyFont="1" applyFill="1" applyBorder="1" applyAlignment="1">
      <alignment horizontal="left" vertical="center" indent="1"/>
    </xf>
    <xf numFmtId="44" fontId="35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2"/>
    </xf>
    <xf numFmtId="168" fontId="35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3"/>
    </xf>
    <xf numFmtId="164" fontId="35" fillId="0" borderId="4" xfId="53" applyFont="1" applyFill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44" fontId="35" fillId="0" borderId="4" xfId="46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164" fontId="35" fillId="0" borderId="4" xfId="46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164" fontId="2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44" fontId="35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5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5" fillId="0" borderId="14" xfId="0" applyFont="1" applyFill="1" applyBorder="1" applyAlignment="1">
      <alignment horizontal="left" vertical="center" indent="2"/>
    </xf>
    <xf numFmtId="44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164" fontId="35" fillId="0" borderId="14" xfId="53" applyFont="1" applyFill="1" applyBorder="1" applyAlignment="1">
      <alignment vertical="center"/>
    </xf>
    <xf numFmtId="0" fontId="35" fillId="0" borderId="15" xfId="0" applyFont="1" applyFill="1" applyBorder="1" applyAlignment="1">
      <alignment horizontal="left" vertical="center" indent="2"/>
    </xf>
    <xf numFmtId="44" fontId="35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64" fontId="35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44" fontId="35" fillId="0" borderId="4" xfId="46" applyFont="1" applyBorder="1" applyAlignment="1">
      <alignment vertical="center"/>
    </xf>
    <xf numFmtId="164" fontId="35" fillId="0" borderId="4" xfId="46" applyNumberFormat="1" applyFont="1" applyBorder="1" applyAlignment="1">
      <alignment vertical="center"/>
    </xf>
    <xf numFmtId="164" fontId="35" fillId="0" borderId="14" xfId="46" applyNumberFormat="1" applyFont="1" applyBorder="1" applyAlignment="1">
      <alignment vertical="center"/>
    </xf>
    <xf numFmtId="168" fontId="35" fillId="0" borderId="14" xfId="46" applyNumberFormat="1" applyFont="1" applyFill="1" applyBorder="1" applyAlignment="1">
      <alignment vertical="center"/>
    </xf>
    <xf numFmtId="44" fontId="35" fillId="0" borderId="14" xfId="46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164" fontId="0" fillId="0" borderId="0" xfId="53" applyFont="1" applyAlignment="1">
      <alignment/>
    </xf>
    <xf numFmtId="164" fontId="0" fillId="0" borderId="0" xfId="53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75</xdr:row>
      <xdr:rowOff>0</xdr:rowOff>
    </xdr:from>
    <xdr:to>
      <xdr:col>2</xdr:col>
      <xdr:colOff>600075</xdr:colOff>
      <xdr:row>75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796415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>
    <pageSetUpPr fitToPage="1"/>
  </sheetPr>
  <dimension ref="A1:Z10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"/>
    </sheetView>
  </sheetViews>
  <sheetFormatPr defaultColWidth="9.00390625" defaultRowHeight="14.25"/>
  <cols>
    <col min="1" max="1" width="80.37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2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3</v>
      </c>
      <c r="B4" s="69" t="s">
        <v>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5</v>
      </c>
    </row>
    <row r="5" spans="1:15" ht="42" customHeight="1">
      <c r="A5" s="69"/>
      <c r="B5" s="5" t="s">
        <v>6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7</v>
      </c>
      <c r="I5" s="5" t="s">
        <v>11</v>
      </c>
      <c r="J5" s="5" t="s">
        <v>12</v>
      </c>
      <c r="K5" s="5" t="s">
        <v>13</v>
      </c>
      <c r="L5" s="5" t="s">
        <v>13</v>
      </c>
      <c r="M5" s="5" t="s">
        <v>14</v>
      </c>
      <c r="N5" s="5" t="s">
        <v>15</v>
      </c>
      <c r="O5" s="69"/>
    </row>
    <row r="6" spans="1:15" ht="20.25" customHeight="1">
      <c r="A6" s="69"/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7" t="s">
        <v>22</v>
      </c>
      <c r="I6" s="7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9"/>
    </row>
    <row r="7" spans="1:26" ht="18.75" customHeight="1">
      <c r="A7" s="8" t="s">
        <v>29</v>
      </c>
      <c r="B7" s="9">
        <f aca="true" t="shared" si="0" ref="B7:O7">B8+B11</f>
        <v>10770370</v>
      </c>
      <c r="C7" s="9">
        <f t="shared" si="0"/>
        <v>7123271</v>
      </c>
      <c r="D7" s="9">
        <f t="shared" si="0"/>
        <v>6919390</v>
      </c>
      <c r="E7" s="9">
        <f t="shared" si="0"/>
        <v>1737394</v>
      </c>
      <c r="F7" s="9">
        <f t="shared" si="0"/>
        <v>6235733</v>
      </c>
      <c r="G7" s="9">
        <f t="shared" si="0"/>
        <v>10160778</v>
      </c>
      <c r="H7" s="9">
        <f t="shared" si="0"/>
        <v>1190559</v>
      </c>
      <c r="I7" s="9">
        <f t="shared" si="0"/>
        <v>8036438</v>
      </c>
      <c r="J7" s="9">
        <f t="shared" si="0"/>
        <v>5954707</v>
      </c>
      <c r="K7" s="9">
        <f t="shared" si="0"/>
        <v>9375061</v>
      </c>
      <c r="L7" s="9">
        <f t="shared" si="0"/>
        <v>7130702</v>
      </c>
      <c r="M7" s="9">
        <f t="shared" si="0"/>
        <v>3587564</v>
      </c>
      <c r="N7" s="9">
        <f t="shared" si="0"/>
        <v>2331312</v>
      </c>
      <c r="O7" s="9">
        <f t="shared" si="0"/>
        <v>80553279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30</v>
      </c>
      <c r="B8" s="11">
        <f aca="true" t="shared" si="1" ref="B8:O8">B9+B10</f>
        <v>292075</v>
      </c>
      <c r="C8" s="11">
        <f t="shared" si="1"/>
        <v>277929</v>
      </c>
      <c r="D8" s="11">
        <f t="shared" si="1"/>
        <v>170602</v>
      </c>
      <c r="E8" s="11">
        <f t="shared" si="1"/>
        <v>45160</v>
      </c>
      <c r="F8" s="11">
        <f t="shared" si="1"/>
        <v>156151</v>
      </c>
      <c r="G8" s="11">
        <f t="shared" si="1"/>
        <v>357751</v>
      </c>
      <c r="H8" s="11">
        <f t="shared" si="1"/>
        <v>44960</v>
      </c>
      <c r="I8" s="11">
        <f t="shared" si="1"/>
        <v>378795</v>
      </c>
      <c r="J8" s="11">
        <f t="shared" si="1"/>
        <v>226330</v>
      </c>
      <c r="K8" s="11">
        <f t="shared" si="1"/>
        <v>110072</v>
      </c>
      <c r="L8" s="11">
        <f t="shared" si="1"/>
        <v>99497</v>
      </c>
      <c r="M8" s="11">
        <f t="shared" si="1"/>
        <v>149953</v>
      </c>
      <c r="N8" s="11">
        <f t="shared" si="1"/>
        <v>100765</v>
      </c>
      <c r="O8" s="11">
        <f t="shared" si="1"/>
        <v>2410040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31</v>
      </c>
      <c r="B9" s="11">
        <v>292075</v>
      </c>
      <c r="C9" s="11">
        <v>277929</v>
      </c>
      <c r="D9" s="11">
        <v>170602</v>
      </c>
      <c r="E9" s="11">
        <v>45160</v>
      </c>
      <c r="F9" s="11">
        <v>156151</v>
      </c>
      <c r="G9" s="11">
        <v>357751</v>
      </c>
      <c r="H9" s="11">
        <v>44960</v>
      </c>
      <c r="I9" s="11">
        <v>378795</v>
      </c>
      <c r="J9" s="11">
        <v>226330</v>
      </c>
      <c r="K9" s="11">
        <v>110047</v>
      </c>
      <c r="L9" s="11">
        <v>99497</v>
      </c>
      <c r="M9" s="11">
        <v>149953</v>
      </c>
      <c r="N9" s="11">
        <v>100329</v>
      </c>
      <c r="O9" s="11">
        <f>SUM(B9:N9)</f>
        <v>2409579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25</v>
      </c>
      <c r="L10" s="11">
        <v>0</v>
      </c>
      <c r="M10" s="11">
        <v>0</v>
      </c>
      <c r="N10" s="11">
        <v>436</v>
      </c>
      <c r="O10" s="11">
        <f>SUM(B10:N10)</f>
        <v>461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33</v>
      </c>
      <c r="B11" s="11">
        <v>10478295</v>
      </c>
      <c r="C11" s="11">
        <v>6845342</v>
      </c>
      <c r="D11" s="11">
        <v>6748788</v>
      </c>
      <c r="E11" s="11">
        <v>1692234</v>
      </c>
      <c r="F11" s="11">
        <v>6079582</v>
      </c>
      <c r="G11" s="11">
        <v>9803027</v>
      </c>
      <c r="H11" s="11">
        <v>1145599</v>
      </c>
      <c r="I11" s="11">
        <v>7657643</v>
      </c>
      <c r="J11" s="11">
        <v>5728377</v>
      </c>
      <c r="K11" s="11">
        <v>9264989</v>
      </c>
      <c r="L11" s="11">
        <v>7031205</v>
      </c>
      <c r="M11" s="11">
        <v>3437611</v>
      </c>
      <c r="N11" s="11">
        <v>2230547</v>
      </c>
      <c r="O11" s="11">
        <f>SUM(B11:N11)</f>
        <v>78143239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34</v>
      </c>
      <c r="B12" s="11">
        <v>757489</v>
      </c>
      <c r="C12" s="11">
        <v>625068</v>
      </c>
      <c r="D12" s="11">
        <v>514673</v>
      </c>
      <c r="E12" s="11">
        <v>177664</v>
      </c>
      <c r="F12" s="11">
        <v>556492</v>
      </c>
      <c r="G12" s="11">
        <v>960867</v>
      </c>
      <c r="H12" s="11">
        <v>121155</v>
      </c>
      <c r="I12" s="11">
        <v>742379</v>
      </c>
      <c r="J12" s="11">
        <v>499446</v>
      </c>
      <c r="K12" s="11">
        <v>623124</v>
      </c>
      <c r="L12" s="11">
        <v>471956</v>
      </c>
      <c r="M12" s="11">
        <v>177869</v>
      </c>
      <c r="N12" s="11">
        <v>96942</v>
      </c>
      <c r="O12" s="11">
        <f>SUM(B12:N12)</f>
        <v>6325124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35</v>
      </c>
      <c r="B13" s="11">
        <v>9720806</v>
      </c>
      <c r="C13" s="11">
        <v>6220274</v>
      </c>
      <c r="D13" s="11">
        <v>6234115</v>
      </c>
      <c r="E13" s="11">
        <v>1514570</v>
      </c>
      <c r="F13" s="11">
        <v>5523090</v>
      </c>
      <c r="G13" s="11">
        <v>8842160</v>
      </c>
      <c r="H13" s="11">
        <v>1024444</v>
      </c>
      <c r="I13" s="11">
        <v>6915264</v>
      </c>
      <c r="J13" s="11">
        <v>5228931</v>
      </c>
      <c r="K13" s="11">
        <v>8641865</v>
      </c>
      <c r="L13" s="11">
        <v>6559249</v>
      </c>
      <c r="M13" s="11">
        <v>3259742</v>
      </c>
      <c r="N13" s="11">
        <v>2133605</v>
      </c>
      <c r="O13" s="11">
        <f>SUM(B13:N13)</f>
        <v>71818115</v>
      </c>
      <c r="P13" s="13"/>
    </row>
    <row r="14" spans="1:15" ht="15" customHeight="1">
      <c r="A14" s="1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1"/>
    </row>
    <row r="15" spans="1:26" ht="18.75" customHeight="1">
      <c r="A15" s="15" t="s">
        <v>36</v>
      </c>
      <c r="B15" s="16">
        <v>2.952</v>
      </c>
      <c r="C15" s="16">
        <v>3.0496</v>
      </c>
      <c r="D15" s="16">
        <v>2.6745</v>
      </c>
      <c r="E15" s="16">
        <v>4.569</v>
      </c>
      <c r="F15" s="16">
        <v>3.0999</v>
      </c>
      <c r="G15" s="16">
        <v>2.5506</v>
      </c>
      <c r="H15" s="16">
        <v>3.4246</v>
      </c>
      <c r="I15" s="16">
        <v>3.0281</v>
      </c>
      <c r="J15" s="16">
        <v>3.0457</v>
      </c>
      <c r="K15" s="16">
        <v>2.8789</v>
      </c>
      <c r="L15" s="16">
        <v>3.278</v>
      </c>
      <c r="M15" s="16">
        <v>3.7825</v>
      </c>
      <c r="N15" s="16">
        <v>3.4167</v>
      </c>
      <c r="O15" s="17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37</v>
      </c>
      <c r="B16" s="16">
        <v>-0.0209</v>
      </c>
      <c r="C16" s="16">
        <v>-0.0216</v>
      </c>
      <c r="D16" s="16">
        <v>-0.0189</v>
      </c>
      <c r="E16" s="16">
        <v>-0.0323</v>
      </c>
      <c r="F16" s="16">
        <v>-0.0219</v>
      </c>
      <c r="G16" s="16">
        <v>-0.018</v>
      </c>
      <c r="H16" s="16">
        <v>-0.0242</v>
      </c>
      <c r="I16" s="16">
        <v>-0.0214</v>
      </c>
      <c r="J16" s="16">
        <v>-0.0215</v>
      </c>
      <c r="K16" s="16">
        <v>-0.0204</v>
      </c>
      <c r="L16" s="16">
        <v>-0.0232</v>
      </c>
      <c r="M16" s="16">
        <v>-0.0268</v>
      </c>
      <c r="N16" s="16">
        <v>-0.0242</v>
      </c>
      <c r="O16" s="17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38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1:23" ht="18.75" customHeight="1">
      <c r="A20" s="22" t="s">
        <v>39</v>
      </c>
      <c r="B20" s="23">
        <f aca="true" t="shared" si="2" ref="B20:N20">SUM(B21:B29)</f>
        <v>41183599.13999999</v>
      </c>
      <c r="C20" s="23">
        <f t="shared" si="2"/>
        <v>29598220.840000004</v>
      </c>
      <c r="D20" s="23">
        <f t="shared" si="2"/>
        <v>26508498.249999996</v>
      </c>
      <c r="E20" s="23">
        <f t="shared" si="2"/>
        <v>7859048.08</v>
      </c>
      <c r="F20" s="23">
        <f t="shared" si="2"/>
        <v>28130610.47</v>
      </c>
      <c r="G20" s="23">
        <f t="shared" si="2"/>
        <v>39313478.13</v>
      </c>
      <c r="H20" s="23">
        <f t="shared" si="2"/>
        <v>7026435.639999999</v>
      </c>
      <c r="I20" s="23">
        <f t="shared" si="2"/>
        <v>30207495.380000003</v>
      </c>
      <c r="J20" s="23">
        <f t="shared" si="2"/>
        <v>26363983.279999997</v>
      </c>
      <c r="K20" s="23">
        <f t="shared" si="2"/>
        <v>35035892.379999995</v>
      </c>
      <c r="L20" s="23">
        <f t="shared" si="2"/>
        <v>31935755.329999987</v>
      </c>
      <c r="M20" s="23">
        <f t="shared" si="2"/>
        <v>17831233.929999996</v>
      </c>
      <c r="N20" s="23">
        <f t="shared" si="2"/>
        <v>9060493.089999998</v>
      </c>
      <c r="O20" s="23">
        <f>O21+O22+O23+O24+O25+O26+O27+O28+O29</f>
        <v>330054743.94</v>
      </c>
      <c r="Q20" s="24"/>
      <c r="R20" s="24"/>
      <c r="S20" s="24"/>
      <c r="T20" s="24"/>
      <c r="U20" s="24"/>
      <c r="V20" s="24"/>
      <c r="W20" s="24"/>
    </row>
    <row r="21" spans="1:15" ht="18.75" customHeight="1">
      <c r="A21" s="25" t="s">
        <v>40</v>
      </c>
      <c r="B21" s="26">
        <v>31229769.33</v>
      </c>
      <c r="C21" s="26">
        <v>21338188.26</v>
      </c>
      <c r="D21" s="26">
        <v>18177430.02</v>
      </c>
      <c r="E21" s="26">
        <v>7798134.200000001</v>
      </c>
      <c r="F21" s="26">
        <v>18987179.07</v>
      </c>
      <c r="G21" s="26">
        <v>25457364.649999995</v>
      </c>
      <c r="H21" s="26">
        <v>4004777.2499999995</v>
      </c>
      <c r="I21" s="26">
        <v>23904000.580000002</v>
      </c>
      <c r="J21" s="26">
        <v>17814564.12</v>
      </c>
      <c r="K21" s="26">
        <v>26511211.91</v>
      </c>
      <c r="L21" s="26">
        <v>22959858.12999999</v>
      </c>
      <c r="M21" s="26">
        <v>13329946.309999999</v>
      </c>
      <c r="N21" s="26">
        <v>7824233.959999999</v>
      </c>
      <c r="O21" s="26">
        <f aca="true" t="shared" si="3" ref="O21:O29">SUM(B21:N21)</f>
        <v>239336657.79</v>
      </c>
    </row>
    <row r="22" spans="1:23" ht="18.75" customHeight="1">
      <c r="A22" s="25" t="s">
        <v>41</v>
      </c>
      <c r="B22" s="26">
        <v>6068270.13</v>
      </c>
      <c r="C22" s="26">
        <v>6109096.170000001</v>
      </c>
      <c r="D22" s="26">
        <v>6358298.2</v>
      </c>
      <c r="E22" s="26">
        <v>-619695.7000000002</v>
      </c>
      <c r="F22" s="26">
        <v>7038519.710000001</v>
      </c>
      <c r="G22" s="26">
        <v>10645625.009999998</v>
      </c>
      <c r="H22" s="26">
        <v>2512690.9099999997</v>
      </c>
      <c r="I22" s="26">
        <v>3568328.0900000003</v>
      </c>
      <c r="J22" s="26">
        <v>6571598.31</v>
      </c>
      <c r="K22" s="26">
        <v>5489636.13</v>
      </c>
      <c r="L22" s="26">
        <v>6052761.68</v>
      </c>
      <c r="M22" s="26">
        <v>2775461.12</v>
      </c>
      <c r="N22" s="26">
        <v>456292.82</v>
      </c>
      <c r="O22" s="26">
        <f t="shared" si="3"/>
        <v>63026882.58</v>
      </c>
      <c r="W22" s="27"/>
    </row>
    <row r="23" spans="1:15" ht="18.75" customHeight="1">
      <c r="A23" s="25" t="s">
        <v>42</v>
      </c>
      <c r="B23" s="26">
        <v>1875676.9399999997</v>
      </c>
      <c r="C23" s="26">
        <v>1252585.8299999996</v>
      </c>
      <c r="D23" s="26">
        <v>892823.1400000001</v>
      </c>
      <c r="E23" s="26">
        <v>342326.68</v>
      </c>
      <c r="F23" s="26">
        <v>1167040.46</v>
      </c>
      <c r="G23" s="26">
        <v>1814627.9399999995</v>
      </c>
      <c r="H23" s="26">
        <v>177833.75999999992</v>
      </c>
      <c r="I23" s="26">
        <v>1309008.4300000002</v>
      </c>
      <c r="J23" s="26">
        <v>1063537.1100000003</v>
      </c>
      <c r="K23" s="26">
        <v>1672300.9900000002</v>
      </c>
      <c r="L23" s="26">
        <v>1569484.7399999998</v>
      </c>
      <c r="M23" s="26">
        <v>753488.9899999999</v>
      </c>
      <c r="N23" s="26">
        <v>450063.82999999996</v>
      </c>
      <c r="O23" s="26">
        <f t="shared" si="3"/>
        <v>14340798.84</v>
      </c>
    </row>
    <row r="24" spans="1:15" ht="18.75" customHeight="1">
      <c r="A24" s="25" t="s">
        <v>43</v>
      </c>
      <c r="B24" s="26">
        <v>107387.16</v>
      </c>
      <c r="C24" s="26">
        <v>107387.16</v>
      </c>
      <c r="D24" s="26">
        <v>53693.58</v>
      </c>
      <c r="E24" s="26">
        <v>53693.58</v>
      </c>
      <c r="F24" s="26">
        <v>53693.58</v>
      </c>
      <c r="G24" s="26">
        <v>53693.58</v>
      </c>
      <c r="H24" s="26">
        <v>53693.58</v>
      </c>
      <c r="I24" s="26">
        <v>107387.16</v>
      </c>
      <c r="J24" s="26">
        <v>53693.58</v>
      </c>
      <c r="K24" s="26">
        <v>53693.58</v>
      </c>
      <c r="L24" s="26">
        <v>53693.58</v>
      </c>
      <c r="M24" s="26">
        <v>53693.58</v>
      </c>
      <c r="N24" s="26">
        <v>53693.58</v>
      </c>
      <c r="O24" s="26">
        <f t="shared" si="3"/>
        <v>859097.2799999999</v>
      </c>
    </row>
    <row r="25" spans="1:15" ht="18.75" customHeight="1">
      <c r="A25" s="25" t="s">
        <v>44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f t="shared" si="3"/>
        <v>0</v>
      </c>
    </row>
    <row r="26" spans="1:26" ht="18.75" customHeight="1">
      <c r="A26" s="25" t="s">
        <v>45</v>
      </c>
      <c r="B26" s="26">
        <v>34894.32000000001</v>
      </c>
      <c r="C26" s="26">
        <v>25600.859999999993</v>
      </c>
      <c r="D26" s="26">
        <v>23073.870000000003</v>
      </c>
      <c r="E26" s="26">
        <v>6759.1</v>
      </c>
      <c r="F26" s="26">
        <v>23932.86</v>
      </c>
      <c r="G26" s="26">
        <v>33305.1</v>
      </c>
      <c r="H26" s="26">
        <v>6016.8</v>
      </c>
      <c r="I26" s="26">
        <v>25229.54</v>
      </c>
      <c r="J26" s="26">
        <v>22757.12</v>
      </c>
      <c r="K26" s="26">
        <v>30184.82</v>
      </c>
      <c r="L26" s="26">
        <v>27407.820000000003</v>
      </c>
      <c r="M26" s="26">
        <v>14890.059999999998</v>
      </c>
      <c r="N26" s="26">
        <v>7611.09</v>
      </c>
      <c r="O26" s="26">
        <f t="shared" si="3"/>
        <v>281663.36000000004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5" t="s">
        <v>46</v>
      </c>
      <c r="B27" s="26">
        <v>29680.71</v>
      </c>
      <c r="C27" s="26">
        <v>22098.23000000001</v>
      </c>
      <c r="D27" s="26">
        <v>19381.839999999997</v>
      </c>
      <c r="E27" s="26">
        <v>5920.260000000001</v>
      </c>
      <c r="F27" s="26">
        <v>19503.719999999998</v>
      </c>
      <c r="G27" s="26">
        <v>26275.019999999986</v>
      </c>
      <c r="H27" s="26">
        <v>4865.68</v>
      </c>
      <c r="I27" s="26">
        <v>20558.61</v>
      </c>
      <c r="J27" s="26">
        <v>19665.970000000012</v>
      </c>
      <c r="K27" s="26">
        <v>25261.279999999988</v>
      </c>
      <c r="L27" s="26">
        <v>22423.020000000004</v>
      </c>
      <c r="M27" s="26">
        <v>12691.759999999998</v>
      </c>
      <c r="N27" s="26">
        <v>6649.950000000001</v>
      </c>
      <c r="O27" s="26">
        <f t="shared" si="3"/>
        <v>234976.05000000005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5" t="s">
        <v>47</v>
      </c>
      <c r="B28" s="26">
        <v>13845.680000000002</v>
      </c>
      <c r="C28" s="26">
        <v>10308.549999999997</v>
      </c>
      <c r="D28" s="26">
        <v>9041.330000000005</v>
      </c>
      <c r="E28" s="26">
        <v>2761.4399999999996</v>
      </c>
      <c r="F28" s="26">
        <v>9097.91</v>
      </c>
      <c r="G28" s="26">
        <v>12256.669999999993</v>
      </c>
      <c r="H28" s="26">
        <v>2269.8900000000003</v>
      </c>
      <c r="I28" s="26">
        <v>9533.170000000002</v>
      </c>
      <c r="J28" s="26">
        <v>9173.769999999999</v>
      </c>
      <c r="K28" s="26">
        <v>11613.729999999996</v>
      </c>
      <c r="L28" s="26">
        <v>10459.96</v>
      </c>
      <c r="M28" s="26">
        <v>5920.490000000002</v>
      </c>
      <c r="N28" s="26">
        <v>3102.160000000001</v>
      </c>
      <c r="O28" s="26">
        <f t="shared" si="3"/>
        <v>109384.75000000001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5" t="s">
        <v>48</v>
      </c>
      <c r="B29" s="26">
        <v>1824074.8700000008</v>
      </c>
      <c r="C29" s="26">
        <v>732955.78</v>
      </c>
      <c r="D29" s="26">
        <v>974756.2699999997</v>
      </c>
      <c r="E29" s="26">
        <v>269148.52</v>
      </c>
      <c r="F29" s="26">
        <v>831643.1600000001</v>
      </c>
      <c r="G29" s="26">
        <v>1270330.1600000008</v>
      </c>
      <c r="H29" s="26">
        <v>264287.7700000001</v>
      </c>
      <c r="I29" s="26">
        <v>1263449.7999999998</v>
      </c>
      <c r="J29" s="26">
        <v>808993.2999999997</v>
      </c>
      <c r="K29" s="26">
        <v>1241989.9400000002</v>
      </c>
      <c r="L29" s="26">
        <v>1239666.4</v>
      </c>
      <c r="M29" s="26">
        <v>885141.6199999996</v>
      </c>
      <c r="N29" s="26">
        <v>258845.70000000013</v>
      </c>
      <c r="O29" s="26">
        <f t="shared" si="3"/>
        <v>11865283.290000001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8"/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13"/>
    </row>
    <row r="31" spans="1:15" ht="18.75" customHeight="1">
      <c r="A31" s="15" t="s">
        <v>49</v>
      </c>
      <c r="B31" s="26">
        <f>+B32+B34+B47+B48+B49+B54-B55</f>
        <v>1218865.78</v>
      </c>
      <c r="C31" s="26">
        <f aca="true" t="shared" si="4" ref="C31:O31">+C32+C34+C47+C48+C49+C54-C55</f>
        <v>529633.36</v>
      </c>
      <c r="D31" s="26">
        <f t="shared" si="4"/>
        <v>610522.6099999999</v>
      </c>
      <c r="E31" s="26">
        <f t="shared" si="4"/>
        <v>301643.70999999996</v>
      </c>
      <c r="F31" s="26">
        <f t="shared" si="4"/>
        <v>1708996.09</v>
      </c>
      <c r="G31" s="26">
        <f t="shared" si="4"/>
        <v>445434.82000000053</v>
      </c>
      <c r="H31" s="26">
        <f t="shared" si="4"/>
        <v>73050.97</v>
      </c>
      <c r="I31" s="26">
        <f t="shared" si="4"/>
        <v>42205.33000000028</v>
      </c>
      <c r="J31" s="26">
        <f t="shared" si="4"/>
        <v>275962.45</v>
      </c>
      <c r="K31" s="26">
        <f t="shared" si="4"/>
        <v>2567191.7799999993</v>
      </c>
      <c r="L31" s="26">
        <f t="shared" si="4"/>
        <v>2292525.509999999</v>
      </c>
      <c r="M31" s="26">
        <f t="shared" si="4"/>
        <v>662070.4199999999</v>
      </c>
      <c r="N31" s="26">
        <f t="shared" si="4"/>
        <v>76596.02000000003</v>
      </c>
      <c r="O31" s="26">
        <f t="shared" si="4"/>
        <v>10804698.850000001</v>
      </c>
    </row>
    <row r="32" spans="1:15" ht="18.75" customHeight="1">
      <c r="A32" s="25" t="s">
        <v>50</v>
      </c>
      <c r="B32" s="32">
        <v>-1285130.0000000002</v>
      </c>
      <c r="C32" s="32">
        <v>-1222887.6</v>
      </c>
      <c r="D32" s="32">
        <v>-750648.8</v>
      </c>
      <c r="E32" s="32">
        <v>-198704</v>
      </c>
      <c r="F32" s="32">
        <v>-687064.4</v>
      </c>
      <c r="G32" s="32">
        <v>-1574104.3999999994</v>
      </c>
      <c r="H32" s="32">
        <v>-197824</v>
      </c>
      <c r="I32" s="32">
        <v>-1666697.9999999998</v>
      </c>
      <c r="J32" s="32">
        <v>-995852</v>
      </c>
      <c r="K32" s="32">
        <v>-484206.79999999993</v>
      </c>
      <c r="L32" s="32">
        <v>-437786.80000000005</v>
      </c>
      <c r="M32" s="32">
        <v>-659793.2000000001</v>
      </c>
      <c r="N32" s="32">
        <v>-441447.6</v>
      </c>
      <c r="O32" s="32">
        <f>+O33</f>
        <v>-10602147.6</v>
      </c>
    </row>
    <row r="33" spans="1:26" ht="18.75" customHeight="1">
      <c r="A33" s="28" t="s">
        <v>51</v>
      </c>
      <c r="B33" s="29">
        <v>-1285130.0000000002</v>
      </c>
      <c r="C33" s="29">
        <v>-1222887.6</v>
      </c>
      <c r="D33" s="29">
        <v>-750648.8</v>
      </c>
      <c r="E33" s="29">
        <v>-198704</v>
      </c>
      <c r="F33" s="29">
        <v>-687064.4</v>
      </c>
      <c r="G33" s="29">
        <v>-1574104.3999999994</v>
      </c>
      <c r="H33" s="29">
        <v>-197824</v>
      </c>
      <c r="I33" s="29">
        <v>-1666697.9999999998</v>
      </c>
      <c r="J33" s="29">
        <v>-995852</v>
      </c>
      <c r="K33" s="29">
        <v>-484206.79999999993</v>
      </c>
      <c r="L33" s="29">
        <v>-437786.80000000005</v>
      </c>
      <c r="M33" s="29">
        <v>-659793.2000000001</v>
      </c>
      <c r="N33" s="29">
        <v>-441447.6</v>
      </c>
      <c r="O33" s="33">
        <f aca="true" t="shared" si="5" ref="O33:O55">SUM(B33:N33)</f>
        <v>-10602147.6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5" t="s">
        <v>52</v>
      </c>
      <c r="B34" s="32">
        <f>SUM(B35:B45)</f>
        <v>-2059.2</v>
      </c>
      <c r="C34" s="32">
        <f aca="true" t="shared" si="6" ref="C34:O34">SUM(C35:C45)</f>
        <v>-396</v>
      </c>
      <c r="D34" s="32">
        <f t="shared" si="6"/>
        <v>-43300</v>
      </c>
      <c r="E34" s="32">
        <f t="shared" si="6"/>
        <v>-9318.11</v>
      </c>
      <c r="F34" s="32">
        <f t="shared" si="6"/>
        <v>-43011.45</v>
      </c>
      <c r="G34" s="32">
        <f t="shared" si="6"/>
        <v>-16566</v>
      </c>
      <c r="H34" s="32">
        <f t="shared" si="6"/>
        <v>-112559.65</v>
      </c>
      <c r="I34" s="32">
        <f t="shared" si="6"/>
        <v>-34188</v>
      </c>
      <c r="J34" s="32">
        <f t="shared" si="6"/>
        <v>-12223.2</v>
      </c>
      <c r="K34" s="32">
        <f t="shared" si="6"/>
        <v>1117685.039999999</v>
      </c>
      <c r="L34" s="32">
        <f t="shared" si="6"/>
        <v>1005552.5399999991</v>
      </c>
      <c r="M34" s="32">
        <f t="shared" si="6"/>
        <v>-3306.62</v>
      </c>
      <c r="N34" s="32">
        <f t="shared" si="6"/>
        <v>3441.5199999999995</v>
      </c>
      <c r="O34" s="32">
        <f t="shared" si="6"/>
        <v>1849750.8700000015</v>
      </c>
    </row>
    <row r="35" spans="1:26" ht="18.75" customHeight="1">
      <c r="A35" s="28" t="s">
        <v>53</v>
      </c>
      <c r="B35" s="34">
        <v>-1584</v>
      </c>
      <c r="C35" s="34">
        <v>-396</v>
      </c>
      <c r="D35" s="34">
        <v>-43300</v>
      </c>
      <c r="E35" s="34">
        <v>-2718.11</v>
      </c>
      <c r="F35" s="34">
        <v>-42470.25</v>
      </c>
      <c r="G35" s="34">
        <v>-13266</v>
      </c>
      <c r="H35" s="34">
        <v>0</v>
      </c>
      <c r="I35" s="34">
        <v>0</v>
      </c>
      <c r="J35" s="34">
        <v>-2178</v>
      </c>
      <c r="K35" s="34">
        <v>-7314.96</v>
      </c>
      <c r="L35" s="34">
        <v>-12947.46</v>
      </c>
      <c r="M35" s="34">
        <v>-3306.62</v>
      </c>
      <c r="N35" s="34">
        <v>-4752</v>
      </c>
      <c r="O35" s="34">
        <f t="shared" si="5"/>
        <v>-134233.4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8" t="s">
        <v>54</v>
      </c>
      <c r="B36" s="34">
        <v>-396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-4316.4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5"/>
        <v>-4712.4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8" t="s">
        <v>55</v>
      </c>
      <c r="B37" s="34">
        <v>0</v>
      </c>
      <c r="C37" s="34">
        <v>0</v>
      </c>
      <c r="D37" s="34">
        <v>0</v>
      </c>
      <c r="E37" s="34">
        <v>-6600</v>
      </c>
      <c r="F37" s="34">
        <v>0</v>
      </c>
      <c r="G37" s="34">
        <v>-3300</v>
      </c>
      <c r="H37" s="34">
        <v>-112559.65</v>
      </c>
      <c r="I37" s="34">
        <v>-29700</v>
      </c>
      <c r="J37" s="34">
        <v>-9900</v>
      </c>
      <c r="K37" s="34">
        <v>0</v>
      </c>
      <c r="L37" s="34">
        <v>-16500</v>
      </c>
      <c r="M37" s="34">
        <v>0</v>
      </c>
      <c r="N37" s="34">
        <v>0</v>
      </c>
      <c r="O37" s="34">
        <f t="shared" si="5"/>
        <v>-178559.65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8" t="s">
        <v>56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5">
        <f t="shared" si="5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8" t="s">
        <v>57</v>
      </c>
      <c r="B39" s="34">
        <v>-79.2</v>
      </c>
      <c r="C39" s="34">
        <v>0</v>
      </c>
      <c r="D39" s="34">
        <v>0</v>
      </c>
      <c r="E39" s="34">
        <v>0</v>
      </c>
      <c r="F39" s="34">
        <v>-541.2</v>
      </c>
      <c r="G39" s="34">
        <v>0</v>
      </c>
      <c r="H39" s="34">
        <v>0</v>
      </c>
      <c r="I39" s="34">
        <v>-171.6</v>
      </c>
      <c r="J39" s="34">
        <v>-145.2</v>
      </c>
      <c r="K39" s="34">
        <v>0</v>
      </c>
      <c r="L39" s="34">
        <v>0</v>
      </c>
      <c r="M39" s="34">
        <v>0</v>
      </c>
      <c r="N39" s="34">
        <v>0</v>
      </c>
      <c r="O39" s="34">
        <f t="shared" si="5"/>
        <v>-937.2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58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30672000</v>
      </c>
      <c r="L40" s="34">
        <v>27945000</v>
      </c>
      <c r="M40" s="34">
        <v>0</v>
      </c>
      <c r="N40" s="34">
        <v>0</v>
      </c>
      <c r="O40" s="34">
        <f t="shared" si="5"/>
        <v>58617000</v>
      </c>
      <c r="P40"/>
      <c r="Q40" s="36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8.75" customHeight="1">
      <c r="A41" s="12" t="s">
        <v>59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-29547000</v>
      </c>
      <c r="L41" s="34">
        <v>-26910000</v>
      </c>
      <c r="M41" s="34">
        <v>0</v>
      </c>
      <c r="N41" s="34">
        <v>0</v>
      </c>
      <c r="O41" s="34">
        <f t="shared" si="5"/>
        <v>-56457000</v>
      </c>
      <c r="P41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8.75" customHeight="1">
      <c r="A42" s="12" t="s">
        <v>60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f t="shared" si="5"/>
        <v>0</v>
      </c>
      <c r="P42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8.75" customHeight="1">
      <c r="A43" s="12" t="s">
        <v>61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f>SUM(B43:N43)</f>
        <v>0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8.75" customHeight="1">
      <c r="A44" s="12" t="s">
        <v>62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13125.98</v>
      </c>
      <c r="O44" s="34">
        <f t="shared" si="5"/>
        <v>13125.98</v>
      </c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8.75" customHeight="1">
      <c r="A45" s="12" t="s">
        <v>63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-4932.46</v>
      </c>
      <c r="O45" s="34">
        <f t="shared" si="5"/>
        <v>-4932.46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8.75" customHeight="1">
      <c r="A46" s="12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8.75" customHeight="1">
      <c r="A47" s="25" t="s">
        <v>64</v>
      </c>
      <c r="B47" s="39">
        <v>2222696.5300000003</v>
      </c>
      <c r="C47" s="39">
        <v>1644872.29</v>
      </c>
      <c r="D47" s="39">
        <v>1278041.93</v>
      </c>
      <c r="E47" s="39">
        <v>469072.33999999997</v>
      </c>
      <c r="F47" s="39">
        <v>2320204.62</v>
      </c>
      <c r="G47" s="39">
        <v>1818311.96</v>
      </c>
      <c r="H47" s="39">
        <v>341762.89</v>
      </c>
      <c r="I47" s="39">
        <v>1546228.55</v>
      </c>
      <c r="J47" s="39">
        <v>1176107.21</v>
      </c>
      <c r="K47" s="39">
        <v>1722488.71</v>
      </c>
      <c r="L47" s="39">
        <v>1536703.9</v>
      </c>
      <c r="M47" s="39">
        <v>1202081.76</v>
      </c>
      <c r="N47" s="39">
        <v>479690.99</v>
      </c>
      <c r="O47" s="34">
        <f t="shared" si="5"/>
        <v>17758263.68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5" t="s">
        <v>65</v>
      </c>
      <c r="B48" s="39">
        <v>283358.45</v>
      </c>
      <c r="C48" s="39">
        <v>108044.67</v>
      </c>
      <c r="D48" s="39">
        <v>126429.48</v>
      </c>
      <c r="E48" s="39">
        <v>40593.48</v>
      </c>
      <c r="F48" s="39">
        <v>118867.32</v>
      </c>
      <c r="G48" s="39">
        <v>217793.26</v>
      </c>
      <c r="H48" s="39">
        <v>41671.73</v>
      </c>
      <c r="I48" s="39">
        <v>196862.78</v>
      </c>
      <c r="J48" s="39">
        <v>107930.44</v>
      </c>
      <c r="K48" s="39">
        <v>211224.83</v>
      </c>
      <c r="L48" s="39">
        <v>188055.87</v>
      </c>
      <c r="M48" s="39">
        <v>123088.48</v>
      </c>
      <c r="N48" s="39">
        <v>34911.11</v>
      </c>
      <c r="O48" s="34">
        <f>SUM(B48:N48)</f>
        <v>1798831.9000000001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5" t="s">
        <v>66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f>O50+O51</f>
        <v>0</v>
      </c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8.75" customHeight="1">
      <c r="A50" s="28" t="s">
        <v>67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4">
        <f t="shared" si="5"/>
        <v>0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8.75" customHeight="1">
      <c r="A51" s="28" t="s">
        <v>68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4">
        <f t="shared" si="5"/>
        <v>0</v>
      </c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8.75" customHeight="1">
      <c r="A52" s="1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7"/>
      <c r="Q52" s="66"/>
      <c r="R52" s="37"/>
      <c r="S52" s="37"/>
      <c r="T52" s="37"/>
      <c r="U52" s="40"/>
      <c r="V52" s="41"/>
      <c r="W52" s="37"/>
      <c r="X52" s="37"/>
      <c r="Y52" s="37"/>
      <c r="Z52" s="37"/>
    </row>
    <row r="53" spans="1:26" ht="18.75" customHeight="1">
      <c r="A53" s="15" t="s">
        <v>69</v>
      </c>
      <c r="B53" s="42">
        <f>+B20+B31</f>
        <v>42402464.919999994</v>
      </c>
      <c r="C53" s="42">
        <f aca="true" t="shared" si="7" ref="C53:N53">+C20+C31</f>
        <v>30127854.200000003</v>
      </c>
      <c r="D53" s="42">
        <f t="shared" si="7"/>
        <v>27119020.859999996</v>
      </c>
      <c r="E53" s="42">
        <f t="shared" si="7"/>
        <v>8160691.79</v>
      </c>
      <c r="F53" s="42">
        <f t="shared" si="7"/>
        <v>29839606.56</v>
      </c>
      <c r="G53" s="42">
        <f t="shared" si="7"/>
        <v>39758912.95</v>
      </c>
      <c r="H53" s="42">
        <f t="shared" si="7"/>
        <v>7099486.6099999985</v>
      </c>
      <c r="I53" s="42">
        <f t="shared" si="7"/>
        <v>30249700.710000005</v>
      </c>
      <c r="J53" s="42">
        <f t="shared" si="7"/>
        <v>26639945.729999997</v>
      </c>
      <c r="K53" s="42">
        <f t="shared" si="7"/>
        <v>37603084.16</v>
      </c>
      <c r="L53" s="42">
        <f t="shared" si="7"/>
        <v>34228280.83999999</v>
      </c>
      <c r="M53" s="42">
        <f t="shared" si="7"/>
        <v>18493304.349999994</v>
      </c>
      <c r="N53" s="42">
        <f t="shared" si="7"/>
        <v>9137089.109999998</v>
      </c>
      <c r="O53" s="42">
        <f>SUM(B53:N53)</f>
        <v>340859442.78999996</v>
      </c>
      <c r="P53" s="43"/>
      <c r="Q53" s="43"/>
      <c r="R53"/>
      <c r="S53"/>
      <c r="T53"/>
      <c r="U53" s="43"/>
      <c r="V53"/>
      <c r="W53"/>
      <c r="X53"/>
      <c r="Y53"/>
      <c r="Z53"/>
    </row>
    <row r="54" spans="1:21" ht="18.75" customHeight="1">
      <c r="A54" s="44" t="s">
        <v>70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9">
        <f t="shared" si="5"/>
        <v>0</v>
      </c>
      <c r="P54"/>
      <c r="Q54"/>
      <c r="R54"/>
      <c r="S54"/>
      <c r="U54" s="45"/>
    </row>
    <row r="55" spans="1:19" ht="18.75" customHeight="1">
      <c r="A55" s="44" t="s">
        <v>71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5"/>
        <v>0</v>
      </c>
      <c r="P55"/>
      <c r="Q55"/>
      <c r="R55"/>
      <c r="S55"/>
    </row>
    <row r="56" spans="1:19" ht="15.75">
      <c r="A56" s="46"/>
      <c r="B56" s="47"/>
      <c r="C56" s="47"/>
      <c r="D56" s="48"/>
      <c r="E56" s="48"/>
      <c r="F56" s="48"/>
      <c r="G56" s="48"/>
      <c r="H56" s="48"/>
      <c r="I56" s="47"/>
      <c r="J56" s="48"/>
      <c r="K56" s="48"/>
      <c r="L56" s="48"/>
      <c r="M56" s="48"/>
      <c r="N56" s="48"/>
      <c r="O56" s="49"/>
      <c r="P56" s="45"/>
      <c r="Q56"/>
      <c r="R56" s="43"/>
      <c r="S56"/>
    </row>
    <row r="57" spans="1:19" ht="12.75" customHeight="1">
      <c r="A57" s="50"/>
      <c r="B57" s="51"/>
      <c r="C57" s="51"/>
      <c r="D57" s="52"/>
      <c r="E57" s="52"/>
      <c r="F57" s="52"/>
      <c r="G57" s="52"/>
      <c r="H57" s="52"/>
      <c r="I57" s="51"/>
      <c r="J57" s="52"/>
      <c r="K57" s="52"/>
      <c r="L57" s="52"/>
      <c r="M57" s="52"/>
      <c r="N57" s="52"/>
      <c r="O57" s="53"/>
      <c r="P57" s="37"/>
      <c r="Q57" s="37"/>
      <c r="R57" s="40"/>
      <c r="S57" s="37"/>
    </row>
    <row r="58" spans="1:17" ht="1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37"/>
      <c r="Q58" s="37"/>
    </row>
    <row r="59" spans="1:17" ht="18.75" customHeight="1">
      <c r="A59" s="15" t="s">
        <v>72</v>
      </c>
      <c r="B59" s="56">
        <f aca="true" t="shared" si="8" ref="B59:O59">SUM(B60:B70)</f>
        <v>42402464.93000001</v>
      </c>
      <c r="C59" s="56">
        <f t="shared" si="8"/>
        <v>30127854.120000005</v>
      </c>
      <c r="D59" s="56">
        <f t="shared" si="8"/>
        <v>27119020.870000005</v>
      </c>
      <c r="E59" s="56">
        <f t="shared" si="8"/>
        <v>8160691.810000001</v>
      </c>
      <c r="F59" s="56">
        <f t="shared" si="8"/>
        <v>29839606.540000003</v>
      </c>
      <c r="G59" s="56">
        <f t="shared" si="8"/>
        <v>39758912.91</v>
      </c>
      <c r="H59" s="56">
        <f t="shared" si="8"/>
        <v>7099486.640000001</v>
      </c>
      <c r="I59" s="56">
        <f t="shared" si="8"/>
        <v>30249700.680000003</v>
      </c>
      <c r="J59" s="56">
        <f t="shared" si="8"/>
        <v>26639945.67</v>
      </c>
      <c r="K59" s="56">
        <f t="shared" si="8"/>
        <v>37603084.120000005</v>
      </c>
      <c r="L59" s="56">
        <f t="shared" si="8"/>
        <v>34228280.830000006</v>
      </c>
      <c r="M59" s="56">
        <f t="shared" si="8"/>
        <v>18493304.32</v>
      </c>
      <c r="N59" s="56">
        <f t="shared" si="8"/>
        <v>9137089.17</v>
      </c>
      <c r="O59" s="42">
        <f t="shared" si="8"/>
        <v>340859442.61</v>
      </c>
      <c r="Q59"/>
    </row>
    <row r="60" spans="1:18" ht="18.75" customHeight="1">
      <c r="A60" s="25" t="s">
        <v>73</v>
      </c>
      <c r="B60" s="56">
        <v>34628028.74</v>
      </c>
      <c r="C60" s="56">
        <v>21305472.480000004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42">
        <f>SUM(B60:N60)</f>
        <v>55933501.220000006</v>
      </c>
      <c r="P60"/>
      <c r="Q60"/>
      <c r="R60" s="43"/>
    </row>
    <row r="61" spans="1:16" ht="18.75" customHeight="1">
      <c r="A61" s="25" t="s">
        <v>74</v>
      </c>
      <c r="B61" s="56">
        <v>7774436.190000001</v>
      </c>
      <c r="C61" s="56">
        <v>8822381.639999999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42">
        <f aca="true" t="shared" si="9" ref="O61:O70">SUM(B61:N61)</f>
        <v>16596817.83</v>
      </c>
      <c r="P61"/>
    </row>
    <row r="62" spans="1:17" ht="18.75" customHeight="1">
      <c r="A62" s="25" t="s">
        <v>75</v>
      </c>
      <c r="B62" s="57">
        <v>0</v>
      </c>
      <c r="C62" s="57">
        <v>0</v>
      </c>
      <c r="D62" s="32">
        <v>27119020.870000005</v>
      </c>
      <c r="E62" s="57">
        <v>0</v>
      </c>
      <c r="F62" s="57">
        <v>0</v>
      </c>
      <c r="G62" s="57">
        <v>0</v>
      </c>
      <c r="H62" s="56">
        <v>7099486.640000001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32">
        <f t="shared" si="9"/>
        <v>34218507.510000005</v>
      </c>
      <c r="P62" s="13"/>
      <c r="Q62"/>
    </row>
    <row r="63" spans="1:18" ht="18.75" customHeight="1">
      <c r="A63" s="25" t="s">
        <v>76</v>
      </c>
      <c r="B63" s="57">
        <v>0</v>
      </c>
      <c r="C63" s="57">
        <v>0</v>
      </c>
      <c r="D63" s="57">
        <v>0</v>
      </c>
      <c r="E63" s="32">
        <v>8160691.810000001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42">
        <f t="shared" si="9"/>
        <v>8160691.810000001</v>
      </c>
      <c r="R63"/>
    </row>
    <row r="64" spans="1:19" ht="18.75" customHeight="1">
      <c r="A64" s="25" t="s">
        <v>77</v>
      </c>
      <c r="B64" s="57">
        <v>0</v>
      </c>
      <c r="C64" s="57">
        <v>0</v>
      </c>
      <c r="D64" s="57">
        <v>0</v>
      </c>
      <c r="E64" s="57">
        <v>0</v>
      </c>
      <c r="F64" s="32">
        <v>29839606.540000003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32">
        <f t="shared" si="9"/>
        <v>29839606.540000003</v>
      </c>
      <c r="S64"/>
    </row>
    <row r="65" spans="1:20" ht="18.75" customHeight="1">
      <c r="A65" s="25" t="s">
        <v>78</v>
      </c>
      <c r="B65" s="57">
        <v>0</v>
      </c>
      <c r="C65" s="57">
        <v>0</v>
      </c>
      <c r="D65" s="57">
        <v>0</v>
      </c>
      <c r="E65" s="57">
        <v>0</v>
      </c>
      <c r="F65" s="57">
        <v>0</v>
      </c>
      <c r="G65" s="56">
        <v>39758912.91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42">
        <f t="shared" si="9"/>
        <v>39758912.91</v>
      </c>
      <c r="T65"/>
    </row>
    <row r="66" spans="1:21" ht="18.75" customHeight="1">
      <c r="A66" s="25" t="s">
        <v>79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6">
        <v>30249700.680000003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42">
        <f t="shared" si="9"/>
        <v>30249700.680000003</v>
      </c>
      <c r="U66"/>
    </row>
    <row r="67" spans="1:22" ht="18.75" customHeight="1">
      <c r="A67" s="25" t="s">
        <v>80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32">
        <v>26639945.67</v>
      </c>
      <c r="K67" s="57">
        <v>0</v>
      </c>
      <c r="L67" s="57">
        <v>0</v>
      </c>
      <c r="M67" s="57">
        <v>0</v>
      </c>
      <c r="N67" s="57">
        <v>0</v>
      </c>
      <c r="O67" s="42">
        <f t="shared" si="9"/>
        <v>26639945.67</v>
      </c>
      <c r="V67"/>
    </row>
    <row r="68" spans="1:23" ht="18.75" customHeight="1">
      <c r="A68" s="25" t="s">
        <v>81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32">
        <v>37603084.120000005</v>
      </c>
      <c r="L68" s="32">
        <v>34228280.830000006</v>
      </c>
      <c r="M68" s="57">
        <v>0</v>
      </c>
      <c r="N68" s="57">
        <v>0</v>
      </c>
      <c r="O68" s="42">
        <f t="shared" si="9"/>
        <v>71831364.95000002</v>
      </c>
      <c r="P68"/>
      <c r="W68"/>
    </row>
    <row r="69" spans="1:25" ht="18.75" customHeight="1">
      <c r="A69" s="25" t="s">
        <v>82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32">
        <v>18493304.32</v>
      </c>
      <c r="N69" s="57">
        <v>0</v>
      </c>
      <c r="O69" s="42">
        <f t="shared" si="9"/>
        <v>18493304.32</v>
      </c>
      <c r="R69"/>
      <c r="Y69"/>
    </row>
    <row r="70" spans="1:26" ht="18.75" customHeight="1">
      <c r="A70" s="46" t="s">
        <v>83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9">
        <v>9137089.17</v>
      </c>
      <c r="O70" s="60">
        <f t="shared" si="9"/>
        <v>9137089.17</v>
      </c>
      <c r="P70"/>
      <c r="S70"/>
      <c r="Z70"/>
    </row>
    <row r="71" spans="1:12" ht="21" customHeight="1">
      <c r="A71" s="61" t="s">
        <v>84</v>
      </c>
      <c r="B71" s="62"/>
      <c r="C71" s="62"/>
      <c r="D71"/>
      <c r="E71"/>
      <c r="F71"/>
      <c r="G71"/>
      <c r="H71" s="63"/>
      <c r="I71" s="63"/>
      <c r="J71"/>
      <c r="K71"/>
      <c r="L71"/>
    </row>
    <row r="72" spans="1:14" ht="15.75">
      <c r="A72" s="64" t="s">
        <v>85</v>
      </c>
      <c r="B72" s="24"/>
      <c r="C72" s="24"/>
      <c r="D72" s="65"/>
      <c r="E72" s="65"/>
      <c r="F72" s="65"/>
      <c r="G72" s="65"/>
      <c r="H72" s="24"/>
      <c r="I72" s="24"/>
      <c r="K72" s="65"/>
      <c r="M72" s="24"/>
      <c r="N72" s="24"/>
    </row>
    <row r="73" spans="1:14" ht="15.75">
      <c r="A73" s="64" t="s">
        <v>86</v>
      </c>
      <c r="B73" s="62"/>
      <c r="C73" s="62"/>
      <c r="D73"/>
      <c r="E73"/>
      <c r="F73"/>
      <c r="G73"/>
      <c r="H73"/>
      <c r="I73"/>
      <c r="J73"/>
      <c r="K73"/>
      <c r="L73"/>
      <c r="N73" s="24"/>
    </row>
    <row r="74" spans="1:14" ht="15.75">
      <c r="A74" s="64" t="s">
        <v>87</v>
      </c>
      <c r="N74" s="24"/>
    </row>
    <row r="75" spans="1:14" ht="15.75">
      <c r="A75" s="64" t="s">
        <v>88</v>
      </c>
      <c r="N75" s="24"/>
    </row>
    <row r="76" spans="1:14" ht="15.75">
      <c r="A76" s="64" t="s">
        <v>89</v>
      </c>
      <c r="N76" s="24"/>
    </row>
    <row r="77" spans="1:14" ht="21.75" customHeight="1">
      <c r="A77" s="13" t="s">
        <v>90</v>
      </c>
      <c r="N77" s="24"/>
    </row>
    <row r="78" ht="13.5">
      <c r="N78" s="24"/>
    </row>
    <row r="79" ht="13.5">
      <c r="N79" s="24"/>
    </row>
    <row r="80" ht="13.5">
      <c r="N80" s="24"/>
    </row>
    <row r="81" ht="13.5">
      <c r="N81" s="24"/>
    </row>
    <row r="82" ht="13.5">
      <c r="N82" s="24"/>
    </row>
    <row r="83" ht="13.5">
      <c r="N83" s="24"/>
    </row>
    <row r="84" ht="13.5">
      <c r="N84" s="24"/>
    </row>
    <row r="85" ht="13.5">
      <c r="N85" s="24"/>
    </row>
    <row r="86" ht="13.5">
      <c r="N86" s="24"/>
    </row>
    <row r="87" ht="13.5">
      <c r="N87" s="24"/>
    </row>
    <row r="88" ht="13.5">
      <c r="N88" s="24"/>
    </row>
    <row r="89" ht="13.5">
      <c r="N89" s="24"/>
    </row>
    <row r="90" ht="13.5">
      <c r="N90" s="24"/>
    </row>
    <row r="91" ht="13.5">
      <c r="N91" s="24"/>
    </row>
    <row r="92" ht="13.5">
      <c r="N92" s="24"/>
    </row>
    <row r="93" ht="13.5">
      <c r="N93" s="24"/>
    </row>
    <row r="94" ht="13.5">
      <c r="N94" s="24"/>
    </row>
    <row r="95" spans="3:14" ht="13.5">
      <c r="C95" s="13"/>
      <c r="D95" s="13"/>
      <c r="E95" s="13"/>
      <c r="N95" s="24"/>
    </row>
    <row r="96" spans="3:14" ht="13.5">
      <c r="C96" s="13"/>
      <c r="E96" s="13"/>
      <c r="N96" s="24"/>
    </row>
    <row r="97" ht="13.5">
      <c r="N97" s="24"/>
    </row>
    <row r="98" ht="13.5">
      <c r="N98" s="24"/>
    </row>
    <row r="99" ht="13.5">
      <c r="N99" s="24"/>
    </row>
    <row r="100" ht="13.5">
      <c r="N100" s="24"/>
    </row>
    <row r="101" ht="13.5">
      <c r="N101" s="24"/>
    </row>
    <row r="102" ht="13.5">
      <c r="N102" s="24"/>
    </row>
    <row r="103" ht="13.5">
      <c r="N103" s="24"/>
    </row>
    <row r="104" ht="13.5">
      <c r="N104" s="24"/>
    </row>
    <row r="105" ht="13.5">
      <c r="N105" s="24"/>
    </row>
    <row r="106" ht="13.5">
      <c r="N106" s="24"/>
    </row>
    <row r="107" ht="13.5">
      <c r="N107" s="24"/>
    </row>
    <row r="108" ht="13.5">
      <c r="N108" s="24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2023-09-21T19:57:51Z</dcterms:created>
  <dcterms:modified xsi:type="dcterms:W3CDTF">2023-09-25T14:49:34Z</dcterms:modified>
  <cp:category/>
  <cp:version/>
  <cp:contentType/>
  <cp:contentStatus/>
</cp:coreProperties>
</file>