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<sst xmlns="http://schemas.openxmlformats.org/spreadsheetml/2006/main" count="89" uniqueCount="86">
  <si>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</si>
  <si>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</si>
  <si>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</si>
  <si>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</si>
  <si>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</si>
  <si>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</si>
  <si>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</si>
  <si>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</si>
  <si>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</si>
  <si>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</si>
  <si>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</si>
  <si>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</si>
  <si>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</si>
  <si>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</si>
  <si>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</si>
  <si>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</si>
  <si>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</si>
  <si>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</si>
  <si>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</si>
  <si>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</si>
  <si>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</si>
  <si>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</si>
  <si>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</si>
  <si>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</si>
  <si>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</si>
  <si>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</si>
  <si>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</si>
  <si>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</si>
  <si>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</si>
  <si>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</si>
  <si>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</si>
  <si>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</si>
  <si>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</si>
  <si>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</si>
  <si>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</si>
  <si>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</si>
  <si>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</si>
  <si>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</si>
  <si>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</si>
  <si>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</si>
  <si>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</si>
  <si>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</si>
  <si>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</si>
  <si>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</si>
  <si>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</si>
  <si>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</si>
  <si>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</si>
  <si>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</si>
  <si>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</si>
  <si>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</si>
  <si>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</si>
  <si>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</si>
  <si>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</si>
  <si>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</si>
  <si>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</si>
  <si>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</si>
  <si>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</si>
  <si>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</si>
  <si>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</si>
  <si>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</si>
  <si>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</si>
  <si>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</si>
  <si>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</si>
  <si>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</si>
  <si>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</si>
  <si>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</si>
  <si>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</si>
  <si>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</si>
  <si>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</si>
  <si>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</si>
  <si>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</si>
  <si>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</si>
  <si>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</si>
  <si>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</si>
  <si>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</si>
  <si>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</si>
  <si>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</si>
  <si>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</si>
  <si>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</si>
  <si>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</si>
  <si>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</si>
  <si>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</si>
  <si>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</si>
  <si>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30/08/23 - VENCIMENTO 06/09/23</t>
  </si>
  <si>
    <t>5.3. Revisão de Remuneração pelo Transporte Coletivo¹</t>
  </si>
  <si>
    <t xml:space="preserve"> ¹ Revisões referentes ao reajuste anual dos preços (mai a ago/23).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</si>
</sst>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  <numFmt numFmtId="178" formatCode="0.00_ ;[Red]\-0.00\ "/>
    <numFmt numFmtId="179" formatCode="#,##0.00_ ;[Red]\-#,##0.00\ 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44" fontId="27" fillId="0" borderId="0" xfId="0" applyNumberFormat="1" applyFont="1" applyAlignment="1">
      <alignment/>
    </xf>
    <xf numFmtId="179" fontId="0" fillId="0" borderId="0" xfId="0" applyNumberFormat="1" applyFill="1" applyAlignment="1">
      <alignment/>
    </xf>
    <xf numFmtId="179" fontId="27" fillId="0" borderId="0" xfId="0" applyNumberFormat="1" applyFont="1" applyFill="1" applyAlignment="1">
      <alignment/>
    </xf>
    <xf numFmtId="179" fontId="48" fillId="0" borderId="0" xfId="0" applyNumberFormat="1" applyFont="1" applyAlignment="1">
      <alignment/>
    </xf>
    <xf numFmtId="179" fontId="27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408869</v>
      </c>
      <c r="C7" s="9">
        <f t="shared" si="0"/>
        <v>279656</v>
      </c>
      <c r="D7" s="9">
        <f t="shared" si="0"/>
        <v>260813</v>
      </c>
      <c r="E7" s="9">
        <f t="shared" si="0"/>
        <v>72197</v>
      </c>
      <c r="F7" s="9">
        <f t="shared" si="0"/>
        <v>238667</v>
      </c>
      <c r="G7" s="9">
        <f t="shared" si="0"/>
        <v>387539</v>
      </c>
      <c r="H7" s="9">
        <f t="shared" si="0"/>
        <v>45356</v>
      </c>
      <c r="I7" s="9">
        <f t="shared" si="0"/>
        <v>315557</v>
      </c>
      <c r="J7" s="9">
        <f t="shared" si="0"/>
        <v>224703</v>
      </c>
      <c r="K7" s="9">
        <f t="shared" si="0"/>
        <v>358023</v>
      </c>
      <c r="L7" s="9">
        <f t="shared" si="0"/>
        <v>269610</v>
      </c>
      <c r="M7" s="9">
        <f t="shared" si="0"/>
        <v>139593</v>
      </c>
      <c r="N7" s="9">
        <f t="shared" si="0"/>
        <v>89789</v>
      </c>
      <c r="O7" s="9">
        <f t="shared" si="0"/>
        <v>3090372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9909</v>
      </c>
      <c r="C8" s="11">
        <f t="shared" si="1"/>
        <v>9742</v>
      </c>
      <c r="D8" s="11">
        <f t="shared" si="1"/>
        <v>5649</v>
      </c>
      <c r="E8" s="11">
        <f t="shared" si="1"/>
        <v>1770</v>
      </c>
      <c r="F8" s="11">
        <f t="shared" si="1"/>
        <v>5251</v>
      </c>
      <c r="G8" s="11">
        <f t="shared" si="1"/>
        <v>12298</v>
      </c>
      <c r="H8" s="11">
        <f t="shared" si="1"/>
        <v>1589</v>
      </c>
      <c r="I8" s="11">
        <f t="shared" si="1"/>
        <v>13606</v>
      </c>
      <c r="J8" s="11">
        <f t="shared" si="1"/>
        <v>7897</v>
      </c>
      <c r="K8" s="11">
        <f t="shared" si="1"/>
        <v>3525</v>
      </c>
      <c r="L8" s="11">
        <f t="shared" si="1"/>
        <v>3451</v>
      </c>
      <c r="M8" s="11">
        <f t="shared" si="1"/>
        <v>5555</v>
      </c>
      <c r="N8" s="11">
        <f t="shared" si="1"/>
        <v>3662</v>
      </c>
      <c r="O8" s="11">
        <f t="shared" si="1"/>
        <v>83904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9909</v>
      </c>
      <c r="C9" s="11">
        <v>9742</v>
      </c>
      <c r="D9" s="11">
        <v>5649</v>
      </c>
      <c r="E9" s="11">
        <v>1770</v>
      </c>
      <c r="F9" s="11">
        <v>5251</v>
      </c>
      <c r="G9" s="11">
        <v>12298</v>
      </c>
      <c r="H9" s="11">
        <v>1589</v>
      </c>
      <c r="I9" s="11">
        <v>13606</v>
      </c>
      <c r="J9" s="11">
        <v>7897</v>
      </c>
      <c r="K9" s="11">
        <v>3524</v>
      </c>
      <c r="L9" s="11">
        <v>3451</v>
      </c>
      <c r="M9" s="11">
        <v>5555</v>
      </c>
      <c r="N9" s="11">
        <v>3649</v>
      </c>
      <c r="O9" s="11">
        <f>SUM(B9:N9)</f>
        <v>83890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398960</v>
      </c>
      <c r="C11" s="13">
        <v>269914</v>
      </c>
      <c r="D11" s="13">
        <v>255164</v>
      </c>
      <c r="E11" s="13">
        <v>70427</v>
      </c>
      <c r="F11" s="13">
        <v>233416</v>
      </c>
      <c r="G11" s="13">
        <v>375241</v>
      </c>
      <c r="H11" s="13">
        <v>43767</v>
      </c>
      <c r="I11" s="13">
        <v>301951</v>
      </c>
      <c r="J11" s="13">
        <v>216806</v>
      </c>
      <c r="K11" s="13">
        <v>354498</v>
      </c>
      <c r="L11" s="13">
        <v>266159</v>
      </c>
      <c r="M11" s="13">
        <v>134038</v>
      </c>
      <c r="N11" s="13">
        <v>86127</v>
      </c>
      <c r="O11" s="11">
        <f>SUM(B11:N11)</f>
        <v>3006468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27970</v>
      </c>
      <c r="C12" s="13">
        <v>24375</v>
      </c>
      <c r="D12" s="13">
        <v>19259</v>
      </c>
      <c r="E12" s="13">
        <v>7379</v>
      </c>
      <c r="F12" s="13">
        <v>20802</v>
      </c>
      <c r="G12" s="13">
        <v>35647</v>
      </c>
      <c r="H12" s="13">
        <v>4475</v>
      </c>
      <c r="I12" s="13">
        <v>28596</v>
      </c>
      <c r="J12" s="13">
        <v>18608</v>
      </c>
      <c r="K12" s="13">
        <v>23728</v>
      </c>
      <c r="L12" s="13">
        <v>17898</v>
      </c>
      <c r="M12" s="13">
        <v>6837</v>
      </c>
      <c r="N12" s="13">
        <v>3648</v>
      </c>
      <c r="O12" s="11">
        <f>SUM(B12:N12)</f>
        <v>239222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370990</v>
      </c>
      <c r="C13" s="15">
        <f t="shared" si="2"/>
        <v>245539</v>
      </c>
      <c r="D13" s="15">
        <f t="shared" si="2"/>
        <v>235905</v>
      </c>
      <c r="E13" s="15">
        <f t="shared" si="2"/>
        <v>63048</v>
      </c>
      <c r="F13" s="15">
        <f t="shared" si="2"/>
        <v>212614</v>
      </c>
      <c r="G13" s="15">
        <f t="shared" si="2"/>
        <v>339594</v>
      </c>
      <c r="H13" s="15">
        <f t="shared" si="2"/>
        <v>39292</v>
      </c>
      <c r="I13" s="15">
        <f t="shared" si="2"/>
        <v>273355</v>
      </c>
      <c r="J13" s="15">
        <f t="shared" si="2"/>
        <v>198198</v>
      </c>
      <c r="K13" s="15">
        <f t="shared" si="2"/>
        <v>330770</v>
      </c>
      <c r="L13" s="15">
        <f t="shared" si="2"/>
        <v>248261</v>
      </c>
      <c r="M13" s="15">
        <f t="shared" si="2"/>
        <v>127201</v>
      </c>
      <c r="N13" s="15">
        <f t="shared" si="2"/>
        <v>82479</v>
      </c>
      <c r="O13" s="11">
        <f>SUM(B13:N13)</f>
        <v>2767246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1.193794459409335</v>
      </c>
      <c r="C18" s="19">
        <v>1.239827684151153</v>
      </c>
      <c r="D18" s="19">
        <v>1.355179810317179</v>
      </c>
      <c r="E18" s="19">
        <v>0.847047073597128</v>
      </c>
      <c r="F18" s="19">
        <v>1.37623323351456</v>
      </c>
      <c r="G18" s="19">
        <v>1.419307578589703</v>
      </c>
      <c r="H18" s="19">
        <v>1.610226265625053</v>
      </c>
      <c r="I18" s="19">
        <v>1.123294631580861</v>
      </c>
      <c r="J18" s="19">
        <v>1.344461131108761</v>
      </c>
      <c r="K18" s="19">
        <v>1.19188329758995</v>
      </c>
      <c r="L18" s="19">
        <v>1.254868595883802</v>
      </c>
      <c r="M18" s="19">
        <v>1.192374518055186</v>
      </c>
      <c r="N18" s="19">
        <v>1.056585666577257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1562852.07</v>
      </c>
      <c r="C20" s="24">
        <f t="shared" si="3"/>
        <v>1121932.97</v>
      </c>
      <c r="D20" s="24">
        <f t="shared" si="3"/>
        <v>1003023.16</v>
      </c>
      <c r="E20" s="24">
        <f t="shared" si="3"/>
        <v>300192.31000000006</v>
      </c>
      <c r="F20" s="24">
        <f t="shared" si="3"/>
        <v>1082946.9500000002</v>
      </c>
      <c r="G20" s="24">
        <f t="shared" si="3"/>
        <v>1503075.85</v>
      </c>
      <c r="H20" s="24">
        <f t="shared" si="3"/>
        <v>267414.37999999995</v>
      </c>
      <c r="I20" s="24">
        <f t="shared" si="3"/>
        <v>1158180.6199999999</v>
      </c>
      <c r="J20" s="24">
        <f t="shared" si="3"/>
        <v>981260.5200000001</v>
      </c>
      <c r="K20" s="24">
        <f t="shared" si="3"/>
        <v>1322518.44</v>
      </c>
      <c r="L20" s="24">
        <f t="shared" si="3"/>
        <v>1199998.9300000002</v>
      </c>
      <c r="M20" s="24">
        <f t="shared" si="3"/>
        <v>683590.23</v>
      </c>
      <c r="N20" s="24">
        <f t="shared" si="3"/>
        <v>348317.74000000005</v>
      </c>
      <c r="O20" s="24">
        <f>O21+O22+O23+O24+O25+O26+O27+O28+O29</f>
        <v>12535304.170000004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1198435.93</v>
      </c>
      <c r="C21" s="28">
        <f aca="true" t="shared" si="4" ref="C21:N21">ROUND((C15+C16)*C7,2)</f>
        <v>846798.37</v>
      </c>
      <c r="D21" s="28">
        <f t="shared" si="4"/>
        <v>692615</v>
      </c>
      <c r="E21" s="28">
        <f t="shared" si="4"/>
        <v>327536.13</v>
      </c>
      <c r="F21" s="28">
        <f t="shared" si="4"/>
        <v>734617.03</v>
      </c>
      <c r="G21" s="28">
        <f t="shared" si="4"/>
        <v>981481.27</v>
      </c>
      <c r="H21" s="28">
        <f t="shared" si="4"/>
        <v>154228.54</v>
      </c>
      <c r="I21" s="28">
        <f t="shared" si="4"/>
        <v>948785.23</v>
      </c>
      <c r="J21" s="28">
        <f t="shared" si="4"/>
        <v>679546.81</v>
      </c>
      <c r="K21" s="28">
        <f t="shared" si="4"/>
        <v>1023408.75</v>
      </c>
      <c r="L21" s="28">
        <f t="shared" si="4"/>
        <v>877526.63</v>
      </c>
      <c r="M21" s="28">
        <f t="shared" si="4"/>
        <v>524269.43</v>
      </c>
      <c r="N21" s="28">
        <f t="shared" si="4"/>
        <v>304609.18</v>
      </c>
      <c r="O21" s="28">
        <f aca="true" t="shared" si="5" ref="O21:O29">SUM(B21:N21)</f>
        <v>9293858.3</v>
      </c>
    </row>
    <row r="22" spans="1:23" ht="18.75" customHeight="1">
      <c r="A22" s="26" t="s">
        <v>33</v>
      </c>
      <c r="B22" s="28">
        <f>IF(B18&lt;&gt;0,ROUND((B18-1)*B21,2),0)</f>
        <v>232250.24</v>
      </c>
      <c r="C22" s="28">
        <f aca="true" t="shared" si="6" ref="C22:N22">IF(C18&lt;&gt;0,ROUND((C18-1)*C21,2),0)</f>
        <v>203085.69</v>
      </c>
      <c r="D22" s="28">
        <f t="shared" si="6"/>
        <v>246002.86</v>
      </c>
      <c r="E22" s="28">
        <f t="shared" si="6"/>
        <v>-50097.61</v>
      </c>
      <c r="F22" s="28">
        <f t="shared" si="6"/>
        <v>276387.34</v>
      </c>
      <c r="G22" s="28">
        <f t="shared" si="6"/>
        <v>411542.53</v>
      </c>
      <c r="H22" s="28">
        <f t="shared" si="6"/>
        <v>94114.31</v>
      </c>
      <c r="I22" s="28">
        <f t="shared" si="6"/>
        <v>116980.13</v>
      </c>
      <c r="J22" s="28">
        <f t="shared" si="6"/>
        <v>234077.46</v>
      </c>
      <c r="K22" s="28">
        <f t="shared" si="6"/>
        <v>196375.05</v>
      </c>
      <c r="L22" s="28">
        <f t="shared" si="6"/>
        <v>223653.98</v>
      </c>
      <c r="M22" s="28">
        <f t="shared" si="6"/>
        <v>100856.08</v>
      </c>
      <c r="N22" s="28">
        <f t="shared" si="6"/>
        <v>17236.51</v>
      </c>
      <c r="O22" s="28">
        <f t="shared" si="5"/>
        <v>2302464.5700000003</v>
      </c>
      <c r="W22" s="51"/>
    </row>
    <row r="23" spans="1:15" ht="18.75" customHeight="1">
      <c r="A23" s="26" t="s">
        <v>34</v>
      </c>
      <c r="B23" s="28">
        <v>65470.19</v>
      </c>
      <c r="C23" s="28">
        <v>42246.52</v>
      </c>
      <c r="D23" s="28">
        <v>30749.57</v>
      </c>
      <c r="E23" s="28">
        <v>11532.77</v>
      </c>
      <c r="F23" s="28">
        <v>40814.24</v>
      </c>
      <c r="G23" s="28">
        <v>63707.99</v>
      </c>
      <c r="H23" s="28">
        <v>5951.36</v>
      </c>
      <c r="I23" s="28">
        <v>45077.61</v>
      </c>
      <c r="J23" s="28">
        <v>37330.12</v>
      </c>
      <c r="K23" s="28">
        <v>57535.47</v>
      </c>
      <c r="L23" s="28">
        <v>53923.41</v>
      </c>
      <c r="M23" s="28">
        <v>26191.57</v>
      </c>
      <c r="N23" s="28">
        <v>15528.49</v>
      </c>
      <c r="O23" s="28">
        <f t="shared" si="5"/>
        <v>496059.31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1146.37</v>
      </c>
      <c r="C26" s="28">
        <v>838.68</v>
      </c>
      <c r="D26" s="28">
        <v>743.37</v>
      </c>
      <c r="E26" s="28">
        <v>223.28</v>
      </c>
      <c r="F26" s="28">
        <v>806</v>
      </c>
      <c r="G26" s="28">
        <v>1113.7</v>
      </c>
      <c r="H26" s="28">
        <v>196.05</v>
      </c>
      <c r="I26" s="28">
        <v>852.29</v>
      </c>
      <c r="J26" s="28">
        <v>727.03</v>
      </c>
      <c r="K26" s="28">
        <v>977.55</v>
      </c>
      <c r="L26" s="28">
        <v>884.97</v>
      </c>
      <c r="M26" s="28">
        <v>498.3</v>
      </c>
      <c r="N26" s="28">
        <v>255.96</v>
      </c>
      <c r="O26" s="28">
        <f t="shared" si="5"/>
        <v>9263.549999999997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163.59</v>
      </c>
      <c r="I27" s="28">
        <v>691.18</v>
      </c>
      <c r="J27" s="28">
        <v>661.17</v>
      </c>
      <c r="K27" s="28">
        <v>849.29</v>
      </c>
      <c r="L27" s="28">
        <v>753.86</v>
      </c>
      <c r="M27" s="28">
        <v>426.69</v>
      </c>
      <c r="N27" s="28">
        <v>223.57</v>
      </c>
      <c r="O27" s="28">
        <f t="shared" si="5"/>
        <v>7899.9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60545.96</v>
      </c>
      <c r="C29" s="28">
        <v>24334.15</v>
      </c>
      <c r="D29" s="28">
        <v>30186.77</v>
      </c>
      <c r="E29" s="28">
        <v>8935.82</v>
      </c>
      <c r="F29" s="28">
        <v>27590.75</v>
      </c>
      <c r="G29" s="28">
        <v>42164.96</v>
      </c>
      <c r="H29" s="28">
        <v>10914.18</v>
      </c>
      <c r="I29" s="28">
        <v>41933.63</v>
      </c>
      <c r="J29" s="28">
        <v>26839.51</v>
      </c>
      <c r="K29" s="28">
        <v>41211.89</v>
      </c>
      <c r="L29" s="28">
        <v>41134.43</v>
      </c>
      <c r="M29" s="28">
        <v>29379.1</v>
      </c>
      <c r="N29" s="28">
        <v>8589.71</v>
      </c>
      <c r="O29" s="28">
        <f t="shared" si="5"/>
        <v>393760.86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1954555.66</v>
      </c>
      <c r="C31" s="28">
        <f aca="true" t="shared" si="7" ref="C31:O31">+C32+C34+C47+C48+C49+C54-C55</f>
        <v>1369101.95</v>
      </c>
      <c r="D31" s="28">
        <f t="shared" si="7"/>
        <v>1336626.2699999998</v>
      </c>
      <c r="E31" s="28">
        <f t="shared" si="7"/>
        <v>381741.19999999995</v>
      </c>
      <c r="F31" s="28">
        <f t="shared" si="7"/>
        <v>1346163.7500000002</v>
      </c>
      <c r="G31" s="28">
        <f t="shared" si="7"/>
        <v>1823373.19</v>
      </c>
      <c r="H31" s="28">
        <f t="shared" si="7"/>
        <v>366664.14</v>
      </c>
      <c r="I31" s="28">
        <f t="shared" si="7"/>
        <v>1442401.2300000002</v>
      </c>
      <c r="J31" s="28">
        <f t="shared" si="7"/>
        <v>1225934.8199999998</v>
      </c>
      <c r="K31" s="28">
        <f t="shared" si="7"/>
        <v>1637851.41</v>
      </c>
      <c r="L31" s="28">
        <f t="shared" si="7"/>
        <v>1465506.1400000001</v>
      </c>
      <c r="M31" s="28">
        <f t="shared" si="7"/>
        <v>864819.59</v>
      </c>
      <c r="N31" s="28">
        <f t="shared" si="7"/>
        <v>407435.12</v>
      </c>
      <c r="O31" s="28">
        <f t="shared" si="7"/>
        <v>15622174.469999999</v>
      </c>
    </row>
    <row r="32" spans="1:15" ht="18.75" customHeight="1">
      <c r="A32" s="26" t="s">
        <v>38</v>
      </c>
      <c r="B32" s="29">
        <f>+B33</f>
        <v>-43599.6</v>
      </c>
      <c r="C32" s="29">
        <f>+C33</f>
        <v>-42864.8</v>
      </c>
      <c r="D32" s="29">
        <f aca="true" t="shared" si="8" ref="D32:O32">+D33</f>
        <v>-24855.6</v>
      </c>
      <c r="E32" s="29">
        <f t="shared" si="8"/>
        <v>-7788</v>
      </c>
      <c r="F32" s="29">
        <f t="shared" si="8"/>
        <v>-23104.4</v>
      </c>
      <c r="G32" s="29">
        <f t="shared" si="8"/>
        <v>-54111.2</v>
      </c>
      <c r="H32" s="29">
        <f t="shared" si="8"/>
        <v>-6991.6</v>
      </c>
      <c r="I32" s="29">
        <f t="shared" si="8"/>
        <v>-59866.4</v>
      </c>
      <c r="J32" s="29">
        <f t="shared" si="8"/>
        <v>-34746.8</v>
      </c>
      <c r="K32" s="29">
        <f t="shared" si="8"/>
        <v>-15505.6</v>
      </c>
      <c r="L32" s="29">
        <f t="shared" si="8"/>
        <v>-15184.4</v>
      </c>
      <c r="M32" s="29">
        <f t="shared" si="8"/>
        <v>-24442</v>
      </c>
      <c r="N32" s="29">
        <f t="shared" si="8"/>
        <v>-16055.6</v>
      </c>
      <c r="O32" s="29">
        <f t="shared" si="8"/>
        <v>-369115.99999999994</v>
      </c>
    </row>
    <row r="33" spans="1:26" ht="18.75" customHeight="1">
      <c r="A33" s="27" t="s">
        <v>39</v>
      </c>
      <c r="B33" s="16">
        <f>ROUND((-B9)*$G$3,2)</f>
        <v>-43599.6</v>
      </c>
      <c r="C33" s="16">
        <f aca="true" t="shared" si="9" ref="C33:N33">ROUND((-C9)*$G$3,2)</f>
        <v>-42864.8</v>
      </c>
      <c r="D33" s="16">
        <f t="shared" si="9"/>
        <v>-24855.6</v>
      </c>
      <c r="E33" s="16">
        <f t="shared" si="9"/>
        <v>-7788</v>
      </c>
      <c r="F33" s="16">
        <f t="shared" si="9"/>
        <v>-23104.4</v>
      </c>
      <c r="G33" s="16">
        <f t="shared" si="9"/>
        <v>-54111.2</v>
      </c>
      <c r="H33" s="16">
        <f t="shared" si="9"/>
        <v>-6991.6</v>
      </c>
      <c r="I33" s="16">
        <f t="shared" si="9"/>
        <v>-59866.4</v>
      </c>
      <c r="J33" s="16">
        <f t="shared" si="9"/>
        <v>-34746.8</v>
      </c>
      <c r="K33" s="16">
        <f t="shared" si="9"/>
        <v>-15505.6</v>
      </c>
      <c r="L33" s="16">
        <f t="shared" si="9"/>
        <v>-15184.4</v>
      </c>
      <c r="M33" s="16">
        <f t="shared" si="9"/>
        <v>-24442</v>
      </c>
      <c r="N33" s="16">
        <f t="shared" si="9"/>
        <v>-16055.6</v>
      </c>
      <c r="O33" s="30">
        <f aca="true" t="shared" si="10" ref="O33:O55">SUM(B33:N33)</f>
        <v>-369115.99999999994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-7695.01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-7695.010000000009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-7695.01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-7695.01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1714796.81</v>
      </c>
      <c r="C47" s="33">
        <v>1303922.08</v>
      </c>
      <c r="D47" s="33">
        <v>1235052.39</v>
      </c>
      <c r="E47" s="33">
        <v>348935.72</v>
      </c>
      <c r="F47" s="33">
        <v>1250400.83</v>
      </c>
      <c r="G47" s="33">
        <v>1659691.13</v>
      </c>
      <c r="H47" s="33">
        <v>339679.02</v>
      </c>
      <c r="I47" s="33">
        <v>1305404.85</v>
      </c>
      <c r="J47" s="33">
        <v>1152751.18</v>
      </c>
      <c r="K47" s="33">
        <v>1442132.18</v>
      </c>
      <c r="L47" s="33">
        <v>1292634.67</v>
      </c>
      <c r="M47" s="33">
        <v>766173.11</v>
      </c>
      <c r="N47" s="33">
        <v>388579.61</v>
      </c>
      <c r="O47" s="31">
        <f t="shared" si="10"/>
        <v>14200153.579999998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283358.45</v>
      </c>
      <c r="C48" s="33">
        <v>108044.67</v>
      </c>
      <c r="D48" s="33">
        <v>126429.48</v>
      </c>
      <c r="E48" s="33">
        <v>40593.48</v>
      </c>
      <c r="F48" s="33">
        <v>118867.32</v>
      </c>
      <c r="G48" s="33">
        <v>217793.26</v>
      </c>
      <c r="H48" s="33">
        <v>41671.73</v>
      </c>
      <c r="I48" s="33">
        <v>196862.78</v>
      </c>
      <c r="J48" s="33">
        <v>107930.44</v>
      </c>
      <c r="K48" s="33">
        <v>211224.83</v>
      </c>
      <c r="L48" s="33">
        <v>188055.87</v>
      </c>
      <c r="M48" s="33">
        <v>123088.48</v>
      </c>
      <c r="N48" s="33">
        <v>34911.11</v>
      </c>
      <c r="O48" s="31">
        <f>SUM(B48:N48)</f>
        <v>1798831.9000000001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75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76"/>
      <c r="R51" s="57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76"/>
      <c r="R52" s="57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3517407.73</v>
      </c>
      <c r="C53" s="34">
        <f aca="true" t="shared" si="13" ref="C53:N53">+C20+C31</f>
        <v>2491034.92</v>
      </c>
      <c r="D53" s="34">
        <f t="shared" si="13"/>
        <v>2339649.4299999997</v>
      </c>
      <c r="E53" s="34">
        <f t="shared" si="13"/>
        <v>681933.51</v>
      </c>
      <c r="F53" s="34">
        <f t="shared" si="13"/>
        <v>2429110.7</v>
      </c>
      <c r="G53" s="34">
        <f t="shared" si="13"/>
        <v>3326449.04</v>
      </c>
      <c r="H53" s="34">
        <f t="shared" si="13"/>
        <v>634078.52</v>
      </c>
      <c r="I53" s="34">
        <f t="shared" si="13"/>
        <v>2600581.85</v>
      </c>
      <c r="J53" s="34">
        <f t="shared" si="13"/>
        <v>2207195.34</v>
      </c>
      <c r="K53" s="34">
        <f t="shared" si="13"/>
        <v>2960369.8499999996</v>
      </c>
      <c r="L53" s="34">
        <f t="shared" si="13"/>
        <v>2665505.0700000003</v>
      </c>
      <c r="M53" s="34">
        <f t="shared" si="13"/>
        <v>1548409.8199999998</v>
      </c>
      <c r="N53" s="34">
        <f t="shared" si="13"/>
        <v>755752.8600000001</v>
      </c>
      <c r="O53" s="34">
        <f>SUM(B53:N53)</f>
        <v>28157478.64</v>
      </c>
      <c r="P53"/>
      <c r="Q53" s="77"/>
      <c r="R53" s="7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78"/>
      <c r="R54" s="73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78"/>
      <c r="R55" s="73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 s="78"/>
      <c r="R56" s="74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75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75"/>
    </row>
    <row r="59" spans="1:17" ht="18.75" customHeight="1">
      <c r="A59" s="14" t="s">
        <v>52</v>
      </c>
      <c r="B59" s="42">
        <f aca="true" t="shared" si="14" ref="B59:O59">SUM(B60:B70)</f>
        <v>3517407.72</v>
      </c>
      <c r="C59" s="42">
        <f t="shared" si="14"/>
        <v>2491034.9099999997</v>
      </c>
      <c r="D59" s="42">
        <f t="shared" si="14"/>
        <v>2339649.43</v>
      </c>
      <c r="E59" s="42">
        <f t="shared" si="14"/>
        <v>681933.51</v>
      </c>
      <c r="F59" s="42">
        <f t="shared" si="14"/>
        <v>2429110.69</v>
      </c>
      <c r="G59" s="42">
        <f t="shared" si="14"/>
        <v>3326449.04</v>
      </c>
      <c r="H59" s="42">
        <f t="shared" si="14"/>
        <v>634078.52</v>
      </c>
      <c r="I59" s="42">
        <f t="shared" si="14"/>
        <v>2600581.84</v>
      </c>
      <c r="J59" s="42">
        <f t="shared" si="14"/>
        <v>2207195.34</v>
      </c>
      <c r="K59" s="42">
        <f t="shared" si="14"/>
        <v>2960369.85</v>
      </c>
      <c r="L59" s="42">
        <f t="shared" si="14"/>
        <v>2665505.07</v>
      </c>
      <c r="M59" s="42">
        <f t="shared" si="14"/>
        <v>1548409.82</v>
      </c>
      <c r="N59" s="42">
        <f t="shared" si="14"/>
        <v>755752.86</v>
      </c>
      <c r="O59" s="34">
        <f t="shared" si="14"/>
        <v>28157478.6</v>
      </c>
      <c r="Q59"/>
    </row>
    <row r="60" spans="1:18" ht="18.75" customHeight="1">
      <c r="A60" s="26" t="s">
        <v>53</v>
      </c>
      <c r="B60" s="42">
        <v>2914442.0900000003</v>
      </c>
      <c r="C60" s="42">
        <v>1790514.0499999998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4704956.140000001</v>
      </c>
      <c r="P60"/>
      <c r="Q60"/>
      <c r="R60" s="41"/>
    </row>
    <row r="61" spans="1:16" ht="18.75" customHeight="1">
      <c r="A61" s="26" t="s">
        <v>54</v>
      </c>
      <c r="B61" s="42">
        <v>602965.63</v>
      </c>
      <c r="C61" s="42">
        <v>700520.86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1303486.49</v>
      </c>
      <c r="P61"/>
    </row>
    <row r="62" spans="1:17" ht="18.75" customHeight="1">
      <c r="A62" s="26" t="s">
        <v>55</v>
      </c>
      <c r="B62" s="43">
        <v>0</v>
      </c>
      <c r="C62" s="43"/>
      <c r="D62" s="29">
        <v>2339649.43</v>
      </c>
      <c r="E62" s="43">
        <v>0</v>
      </c>
      <c r="F62" s="43">
        <v>0</v>
      </c>
      <c r="G62" s="43">
        <v>0</v>
      </c>
      <c r="H62" s="42">
        <v>634078.52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2973727.95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681933.51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681933.51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2429110.69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2429110.69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3326449.04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3326449.04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2600581.84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2600581.84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2207195.34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2207195.34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2960369.85</v>
      </c>
      <c r="L68" s="29">
        <v>2665505.07</v>
      </c>
      <c r="M68" s="43">
        <v>0</v>
      </c>
      <c r="N68" s="43">
        <v>0</v>
      </c>
      <c r="O68" s="34">
        <f t="shared" si="15"/>
        <v>5625874.92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1548409.82</v>
      </c>
      <c r="N69" s="43">
        <v>0</v>
      </c>
      <c r="O69" s="34">
        <f t="shared" si="15"/>
        <v>1548409.82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755752.86</v>
      </c>
      <c r="O70" s="46">
        <f t="shared" si="15"/>
        <v>755752.86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2023-09-08T18:30:29Z</dcterms:modified>
  <cp:category/>
  <cp:version/>
  <cp:contentType/>
  <cp:contentStatus/>
</cp:coreProperties>
</file>