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<sst xmlns="http://schemas.openxmlformats.org/spreadsheetml/2006/main" count="89" uniqueCount="86">
  <si>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</si>
  <si>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</si>
  <si>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</si>
  <si>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</si>
  <si>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</si>
  <si>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</si>
  <si>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</si>
  <si>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</si>
  <si>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</si>
  <si>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</si>
  <si>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</si>
  <si>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</si>
  <si>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</si>
  <si>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</si>
  <si>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</si>
  <si>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</si>
  <si>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</si>
  <si>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</si>
  <si>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</si>
  <si>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</si>
  <si>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</si>
  <si>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</si>
  <si>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</si>
  <si>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</si>
  <si>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</si>
  <si>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</si>
  <si>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</si>
  <si>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</si>
  <si>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</si>
  <si>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</si>
  <si>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</si>
  <si>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</si>
  <si>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</si>
  <si>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</si>
  <si>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</si>
  <si>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</si>
  <si>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</si>
  <si>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</si>
  <si>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</si>
  <si>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</si>
  <si>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</si>
  <si>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</si>
  <si>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</si>
  <si>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</si>
  <si>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</si>
  <si>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</si>
  <si>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</si>
  <si>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</si>
  <si>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</si>
  <si>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</si>
  <si>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</si>
  <si>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</si>
  <si>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</si>
  <si>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</si>
  <si>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</si>
  <si>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</si>
  <si>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</si>
  <si>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</si>
  <si>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</si>
  <si>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</si>
  <si>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</si>
  <si>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</si>
  <si>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</si>
  <si>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</si>
  <si>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</si>
  <si>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</si>
  <si>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</si>
  <si>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</si>
  <si>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</si>
  <si>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</si>
  <si>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</si>
  <si>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</si>
  <si>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</si>
  <si>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</si>
  <si>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</si>
  <si>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</si>
  <si>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</si>
  <si>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</si>
  <si>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</si>
  <si>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</si>
  <si>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</si>
  <si>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</si>
  <si>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</si>
  <si>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</si>
  <si>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23/08/23 - VENCIMENTO 30/08/23</t>
  </si>
  <si>
    <t xml:space="preserve">  ¹ Equipamentos embarcados de out/22 a jun/23.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</si>
</sst>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73</xdr:row>
      <xdr:rowOff>0</xdr:rowOff>
    </xdr:from>
    <xdr:to>
      <xdr:col>2</xdr:col>
      <xdr:colOff>866775</xdr:colOff>
      <xdr:row>74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5355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8"/>
  <sheetViews>
    <sheetView showGridLines="0" tabSelected="1" zoomScale="70" zoomScaleNormal="70" zoomScalePageLayoutView="0" workbookViewId="0" topLeftCell="A1">
      <pane xSplit="1" ySplit="6" topLeftCell="B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1" sqref="C6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409152</v>
      </c>
      <c r="C7" s="9">
        <f t="shared" si="0"/>
        <v>279607</v>
      </c>
      <c r="D7" s="9">
        <f t="shared" si="0"/>
        <v>257415</v>
      </c>
      <c r="E7" s="9">
        <f t="shared" si="0"/>
        <v>71846</v>
      </c>
      <c r="F7" s="9">
        <f t="shared" si="0"/>
        <v>249996</v>
      </c>
      <c r="G7" s="9">
        <f t="shared" si="0"/>
        <v>393328</v>
      </c>
      <c r="H7" s="9">
        <f t="shared" si="0"/>
        <v>45251</v>
      </c>
      <c r="I7" s="9">
        <f t="shared" si="0"/>
        <v>311077</v>
      </c>
      <c r="J7" s="9">
        <f t="shared" si="0"/>
        <v>222328</v>
      </c>
      <c r="K7" s="9">
        <f t="shared" si="0"/>
        <v>360669</v>
      </c>
      <c r="L7" s="9">
        <f t="shared" si="0"/>
        <v>267266</v>
      </c>
      <c r="M7" s="9">
        <f t="shared" si="0"/>
        <v>137343</v>
      </c>
      <c r="N7" s="9">
        <f t="shared" si="0"/>
        <v>90252</v>
      </c>
      <c r="O7" s="9">
        <f t="shared" si="0"/>
        <v>3095530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9580</v>
      </c>
      <c r="C8" s="11">
        <f t="shared" si="1"/>
        <v>9560</v>
      </c>
      <c r="D8" s="11">
        <f t="shared" si="1"/>
        <v>5504</v>
      </c>
      <c r="E8" s="11">
        <f t="shared" si="1"/>
        <v>1704</v>
      </c>
      <c r="F8" s="11">
        <f t="shared" si="1"/>
        <v>5416</v>
      </c>
      <c r="G8" s="11">
        <f t="shared" si="1"/>
        <v>12321</v>
      </c>
      <c r="H8" s="11">
        <f t="shared" si="1"/>
        <v>1588</v>
      </c>
      <c r="I8" s="11">
        <f t="shared" si="1"/>
        <v>13141</v>
      </c>
      <c r="J8" s="11">
        <f t="shared" si="1"/>
        <v>7470</v>
      </c>
      <c r="K8" s="11">
        <f t="shared" si="1"/>
        <v>3599</v>
      </c>
      <c r="L8" s="11">
        <f t="shared" si="1"/>
        <v>3242</v>
      </c>
      <c r="M8" s="11">
        <f t="shared" si="1"/>
        <v>5253</v>
      </c>
      <c r="N8" s="11">
        <f t="shared" si="1"/>
        <v>3692</v>
      </c>
      <c r="O8" s="11">
        <f t="shared" si="1"/>
        <v>82070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9580</v>
      </c>
      <c r="C9" s="11">
        <v>9560</v>
      </c>
      <c r="D9" s="11">
        <v>5504</v>
      </c>
      <c r="E9" s="11">
        <v>1704</v>
      </c>
      <c r="F9" s="11">
        <v>5416</v>
      </c>
      <c r="G9" s="11">
        <v>12321</v>
      </c>
      <c r="H9" s="11">
        <v>1588</v>
      </c>
      <c r="I9" s="11">
        <v>13141</v>
      </c>
      <c r="J9" s="11">
        <v>7470</v>
      </c>
      <c r="K9" s="11">
        <v>3599</v>
      </c>
      <c r="L9" s="11">
        <v>3242</v>
      </c>
      <c r="M9" s="11">
        <v>5253</v>
      </c>
      <c r="N9" s="11">
        <v>3675</v>
      </c>
      <c r="O9" s="11">
        <f>SUM(B9:N9)</f>
        <v>82053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17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399572</v>
      </c>
      <c r="C11" s="13">
        <v>270047</v>
      </c>
      <c r="D11" s="13">
        <v>251911</v>
      </c>
      <c r="E11" s="13">
        <v>70142</v>
      </c>
      <c r="F11" s="13">
        <v>244580</v>
      </c>
      <c r="G11" s="13">
        <v>381007</v>
      </c>
      <c r="H11" s="13">
        <v>43663</v>
      </c>
      <c r="I11" s="13">
        <v>297936</v>
      </c>
      <c r="J11" s="13">
        <v>214858</v>
      </c>
      <c r="K11" s="13">
        <v>357070</v>
      </c>
      <c r="L11" s="13">
        <v>264024</v>
      </c>
      <c r="M11" s="13">
        <v>132090</v>
      </c>
      <c r="N11" s="13">
        <v>86560</v>
      </c>
      <c r="O11" s="11">
        <f>SUM(B11:N11)</f>
        <v>3013460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27309</v>
      </c>
      <c r="C12" s="13">
        <v>23599</v>
      </c>
      <c r="D12" s="13">
        <v>18331</v>
      </c>
      <c r="E12" s="13">
        <v>7033</v>
      </c>
      <c r="F12" s="13">
        <v>21680</v>
      </c>
      <c r="G12" s="13">
        <v>35597</v>
      </c>
      <c r="H12" s="13">
        <v>4405</v>
      </c>
      <c r="I12" s="13">
        <v>27645</v>
      </c>
      <c r="J12" s="13">
        <v>17449</v>
      </c>
      <c r="K12" s="13">
        <v>23167</v>
      </c>
      <c r="L12" s="13">
        <v>17099</v>
      </c>
      <c r="M12" s="13">
        <v>6543</v>
      </c>
      <c r="N12" s="13">
        <v>3591</v>
      </c>
      <c r="O12" s="11">
        <f>SUM(B12:N12)</f>
        <v>233448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372263</v>
      </c>
      <c r="C13" s="15">
        <f t="shared" si="2"/>
        <v>246448</v>
      </c>
      <c r="D13" s="15">
        <f t="shared" si="2"/>
        <v>233580</v>
      </c>
      <c r="E13" s="15">
        <f t="shared" si="2"/>
        <v>63109</v>
      </c>
      <c r="F13" s="15">
        <f t="shared" si="2"/>
        <v>222900</v>
      </c>
      <c r="G13" s="15">
        <f t="shared" si="2"/>
        <v>345410</v>
      </c>
      <c r="H13" s="15">
        <f t="shared" si="2"/>
        <v>39258</v>
      </c>
      <c r="I13" s="15">
        <f t="shared" si="2"/>
        <v>270291</v>
      </c>
      <c r="J13" s="15">
        <f t="shared" si="2"/>
        <v>197409</v>
      </c>
      <c r="K13" s="15">
        <f t="shared" si="2"/>
        <v>333903</v>
      </c>
      <c r="L13" s="15">
        <f t="shared" si="2"/>
        <v>246925</v>
      </c>
      <c r="M13" s="15">
        <f t="shared" si="2"/>
        <v>125547</v>
      </c>
      <c r="N13" s="15">
        <f t="shared" si="2"/>
        <v>82969</v>
      </c>
      <c r="O13" s="11">
        <f>SUM(B13:N13)</f>
        <v>2780012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1.160183542731942</v>
      </c>
      <c r="C18" s="19">
        <v>1.21285584886146</v>
      </c>
      <c r="D18" s="19">
        <v>1.31587121331952</v>
      </c>
      <c r="E18" s="19">
        <v>0.82089912230351</v>
      </c>
      <c r="F18" s="19">
        <v>1.287940333827866</v>
      </c>
      <c r="G18" s="19">
        <v>1.378058035333947</v>
      </c>
      <c r="H18" s="19">
        <v>1.5741641086764</v>
      </c>
      <c r="I18" s="19">
        <v>1.110532606030284</v>
      </c>
      <c r="J18" s="19">
        <v>1.32133104806812</v>
      </c>
      <c r="K18" s="19">
        <v>1.158966978964738</v>
      </c>
      <c r="L18" s="19">
        <v>1.226762072934499</v>
      </c>
      <c r="M18" s="19">
        <v>1.169412375936993</v>
      </c>
      <c r="N18" s="19">
        <v>1.03235126272449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1508502.9500000002</v>
      </c>
      <c r="C20" s="24">
        <f t="shared" si="3"/>
        <v>1088488.7500000005</v>
      </c>
      <c r="D20" s="24">
        <f t="shared" si="3"/>
        <v>955721.55</v>
      </c>
      <c r="E20" s="24">
        <f t="shared" si="3"/>
        <v>287121.43999999994</v>
      </c>
      <c r="F20" s="24">
        <f t="shared" si="3"/>
        <v>1052962.46</v>
      </c>
      <c r="G20" s="24">
        <f t="shared" si="3"/>
        <v>1469754.86</v>
      </c>
      <c r="H20" s="24">
        <f t="shared" si="3"/>
        <v>255945.51</v>
      </c>
      <c r="I20" s="24">
        <f t="shared" si="3"/>
        <v>1120106.9</v>
      </c>
      <c r="J20" s="24">
        <f t="shared" si="3"/>
        <v>945602.2899999999</v>
      </c>
      <c r="K20" s="24">
        <f t="shared" si="3"/>
        <v>1285149.35</v>
      </c>
      <c r="L20" s="24">
        <f t="shared" si="3"/>
        <v>1154168.3699999999</v>
      </c>
      <c r="M20" s="24">
        <f t="shared" si="3"/>
        <v>653868.73</v>
      </c>
      <c r="N20" s="24">
        <f t="shared" si="3"/>
        <v>339553.09</v>
      </c>
      <c r="O20" s="24">
        <f>O21+O22+O23+O24+O25+O26+O27+O28+O29</f>
        <v>12116946.250000002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1185313.34</v>
      </c>
      <c r="C21" s="28">
        <f aca="true" t="shared" si="4" ref="C21:N21">ROUND((C15+C16)*C7,2)</f>
        <v>836807.83</v>
      </c>
      <c r="D21" s="28">
        <f t="shared" si="4"/>
        <v>675637.15</v>
      </c>
      <c r="E21" s="28">
        <f t="shared" si="4"/>
        <v>322157.46</v>
      </c>
      <c r="F21" s="28">
        <f t="shared" si="4"/>
        <v>760562.83</v>
      </c>
      <c r="G21" s="28">
        <f t="shared" si="4"/>
        <v>984578.65</v>
      </c>
      <c r="H21" s="28">
        <f t="shared" si="4"/>
        <v>152079.56</v>
      </c>
      <c r="I21" s="28">
        <f t="shared" si="4"/>
        <v>924427.52</v>
      </c>
      <c r="J21" s="28">
        <f t="shared" si="4"/>
        <v>664538.39</v>
      </c>
      <c r="K21" s="28">
        <f t="shared" si="4"/>
        <v>1018998.13</v>
      </c>
      <c r="L21" s="28">
        <f t="shared" si="4"/>
        <v>859794.72</v>
      </c>
      <c r="M21" s="28">
        <f t="shared" si="4"/>
        <v>509844.68</v>
      </c>
      <c r="N21" s="28">
        <f t="shared" si="4"/>
        <v>302623.98</v>
      </c>
      <c r="O21" s="28">
        <f aca="true" t="shared" si="5" ref="O21:O29">SUM(B21:N21)</f>
        <v>9197364.24</v>
      </c>
    </row>
    <row r="22" spans="1:23" ht="18.75" customHeight="1">
      <c r="A22" s="26" t="s">
        <v>33</v>
      </c>
      <c r="B22" s="28">
        <f>IF(B18&lt;&gt;0,ROUND((B18-1)*B21,2),0)</f>
        <v>189867.69</v>
      </c>
      <c r="C22" s="28">
        <f aca="true" t="shared" si="6" ref="C22:N22">IF(C18&lt;&gt;0,ROUND((C18-1)*C21,2),0)</f>
        <v>178119.44</v>
      </c>
      <c r="D22" s="28">
        <f t="shared" si="6"/>
        <v>213414.33</v>
      </c>
      <c r="E22" s="28">
        <f t="shared" si="6"/>
        <v>-57698.68</v>
      </c>
      <c r="F22" s="28">
        <f t="shared" si="6"/>
        <v>218996.72</v>
      </c>
      <c r="G22" s="28">
        <f t="shared" si="6"/>
        <v>372227.87</v>
      </c>
      <c r="H22" s="28">
        <f t="shared" si="6"/>
        <v>87318.63</v>
      </c>
      <c r="I22" s="28">
        <f t="shared" si="6"/>
        <v>102179.38</v>
      </c>
      <c r="J22" s="28">
        <f t="shared" si="6"/>
        <v>213536.82</v>
      </c>
      <c r="K22" s="28">
        <f t="shared" si="6"/>
        <v>161987.05</v>
      </c>
      <c r="L22" s="28">
        <f t="shared" si="6"/>
        <v>194968.83</v>
      </c>
      <c r="M22" s="28">
        <f t="shared" si="6"/>
        <v>86374</v>
      </c>
      <c r="N22" s="28">
        <f t="shared" si="6"/>
        <v>9790.27</v>
      </c>
      <c r="O22" s="28">
        <f t="shared" si="5"/>
        <v>1971082.35</v>
      </c>
      <c r="W22" s="51"/>
    </row>
    <row r="23" spans="1:15" ht="18.75" customHeight="1">
      <c r="A23" s="26" t="s">
        <v>34</v>
      </c>
      <c r="B23" s="28">
        <v>68653.14</v>
      </c>
      <c r="C23" s="28">
        <v>44664.36</v>
      </c>
      <c r="D23" s="28">
        <v>31777.09</v>
      </c>
      <c r="E23" s="28">
        <v>11780.85</v>
      </c>
      <c r="F23" s="28">
        <v>43207.85</v>
      </c>
      <c r="G23" s="28">
        <v>68012.28</v>
      </c>
      <c r="H23" s="28">
        <v>6068.65</v>
      </c>
      <c r="I23" s="28">
        <v>47587.78</v>
      </c>
      <c r="J23" s="28">
        <v>38134.34</v>
      </c>
      <c r="K23" s="28">
        <v>60328.37</v>
      </c>
      <c r="L23" s="28">
        <v>55871.2</v>
      </c>
      <c r="M23" s="28">
        <v>26357.05</v>
      </c>
      <c r="N23" s="28">
        <v>16514.94</v>
      </c>
      <c r="O23" s="28">
        <f t="shared" si="5"/>
        <v>518957.89999999997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799.8</v>
      </c>
      <c r="D26" s="28">
        <v>692.99</v>
      </c>
      <c r="E26" s="28">
        <v>208.42</v>
      </c>
      <c r="F26" s="28">
        <v>771.14</v>
      </c>
      <c r="G26" s="28">
        <v>1070.74</v>
      </c>
      <c r="H26" s="28">
        <v>184.97</v>
      </c>
      <c r="I26" s="28">
        <v>810.22</v>
      </c>
      <c r="J26" s="28">
        <v>690.38</v>
      </c>
      <c r="K26" s="28">
        <v>935.27</v>
      </c>
      <c r="L26" s="28">
        <v>836.27</v>
      </c>
      <c r="M26" s="28">
        <v>468.94</v>
      </c>
      <c r="N26" s="28">
        <v>247.48</v>
      </c>
      <c r="O26" s="28">
        <f t="shared" si="5"/>
        <v>8802.990000000002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7557.800000000001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103996.37</v>
      </c>
      <c r="C31" s="28">
        <f aca="true" t="shared" si="7" ref="C31:O31">+C32+C34+C47+C48+C49+C54-C55</f>
        <v>134587.65</v>
      </c>
      <c r="D31" s="28">
        <f t="shared" si="7"/>
        <v>-24217.6</v>
      </c>
      <c r="E31" s="28">
        <f t="shared" si="7"/>
        <v>-7497.6</v>
      </c>
      <c r="F31" s="28">
        <f t="shared" si="7"/>
        <v>586315.82</v>
      </c>
      <c r="G31" s="28">
        <f t="shared" si="7"/>
        <v>-54212.4</v>
      </c>
      <c r="H31" s="28">
        <f t="shared" si="7"/>
        <v>-14415.52</v>
      </c>
      <c r="I31" s="28">
        <f t="shared" si="7"/>
        <v>-57820.4</v>
      </c>
      <c r="J31" s="28">
        <f t="shared" si="7"/>
        <v>-32868</v>
      </c>
      <c r="K31" s="28">
        <f t="shared" si="7"/>
        <v>-15835.6</v>
      </c>
      <c r="L31" s="28">
        <f t="shared" si="7"/>
        <v>-14264.8</v>
      </c>
      <c r="M31" s="28">
        <f t="shared" si="7"/>
        <v>281108.51999999996</v>
      </c>
      <c r="N31" s="28">
        <f t="shared" si="7"/>
        <v>-16170</v>
      </c>
      <c r="O31" s="28">
        <f t="shared" si="7"/>
        <v>868706.44</v>
      </c>
    </row>
    <row r="32" spans="1:15" ht="18.75" customHeight="1">
      <c r="A32" s="26" t="s">
        <v>38</v>
      </c>
      <c r="B32" s="29">
        <f>+B33</f>
        <v>-42152</v>
      </c>
      <c r="C32" s="29">
        <f>+C33</f>
        <v>-42064</v>
      </c>
      <c r="D32" s="29">
        <f aca="true" t="shared" si="8" ref="D32:O32">+D33</f>
        <v>-24217.6</v>
      </c>
      <c r="E32" s="29">
        <f t="shared" si="8"/>
        <v>-7497.6</v>
      </c>
      <c r="F32" s="29">
        <f t="shared" si="8"/>
        <v>-23830.4</v>
      </c>
      <c r="G32" s="29">
        <f t="shared" si="8"/>
        <v>-54212.4</v>
      </c>
      <c r="H32" s="29">
        <f t="shared" si="8"/>
        <v>-6987.2</v>
      </c>
      <c r="I32" s="29">
        <f t="shared" si="8"/>
        <v>-57820.4</v>
      </c>
      <c r="J32" s="29">
        <f t="shared" si="8"/>
        <v>-32868</v>
      </c>
      <c r="K32" s="29">
        <f t="shared" si="8"/>
        <v>-15835.6</v>
      </c>
      <c r="L32" s="29">
        <f t="shared" si="8"/>
        <v>-14264.8</v>
      </c>
      <c r="M32" s="29">
        <f t="shared" si="8"/>
        <v>-23113.2</v>
      </c>
      <c r="N32" s="29">
        <f t="shared" si="8"/>
        <v>-16170</v>
      </c>
      <c r="O32" s="29">
        <f t="shared" si="8"/>
        <v>-361033.19999999995</v>
      </c>
    </row>
    <row r="33" spans="1:26" ht="18.75" customHeight="1">
      <c r="A33" s="27" t="s">
        <v>39</v>
      </c>
      <c r="B33" s="16">
        <f>ROUND((-B9)*$G$3,2)</f>
        <v>-42152</v>
      </c>
      <c r="C33" s="16">
        <f aca="true" t="shared" si="9" ref="C33:N33">ROUND((-C9)*$G$3,2)</f>
        <v>-42064</v>
      </c>
      <c r="D33" s="16">
        <f t="shared" si="9"/>
        <v>-24217.6</v>
      </c>
      <c r="E33" s="16">
        <f t="shared" si="9"/>
        <v>-7497.6</v>
      </c>
      <c r="F33" s="16">
        <f t="shared" si="9"/>
        <v>-23830.4</v>
      </c>
      <c r="G33" s="16">
        <f t="shared" si="9"/>
        <v>-54212.4</v>
      </c>
      <c r="H33" s="16">
        <f t="shared" si="9"/>
        <v>-6987.2</v>
      </c>
      <c r="I33" s="16">
        <f t="shared" si="9"/>
        <v>-57820.4</v>
      </c>
      <c r="J33" s="16">
        <f t="shared" si="9"/>
        <v>-32868</v>
      </c>
      <c r="K33" s="16">
        <f t="shared" si="9"/>
        <v>-15835.6</v>
      </c>
      <c r="L33" s="16">
        <f t="shared" si="9"/>
        <v>-14264.8</v>
      </c>
      <c r="M33" s="16">
        <f t="shared" si="9"/>
        <v>-23113.2</v>
      </c>
      <c r="N33" s="16">
        <f t="shared" si="9"/>
        <v>-16170</v>
      </c>
      <c r="O33" s="30">
        <f aca="true" t="shared" si="10" ref="O33:O55">SUM(B33:N33)</f>
        <v>-361033.19999999995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-7428.32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-7428.320000000065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-7428.32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-7428.32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29">
        <v>146148.37</v>
      </c>
      <c r="C47" s="29">
        <v>176651.65</v>
      </c>
      <c r="D47" s="33">
        <v>0</v>
      </c>
      <c r="E47" s="33">
        <v>0</v>
      </c>
      <c r="F47" s="29">
        <v>610146.22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29">
        <v>304221.72</v>
      </c>
      <c r="N47" s="33">
        <v>0</v>
      </c>
      <c r="O47" s="29">
        <f t="shared" si="10"/>
        <v>1237167.96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1612499.3200000003</v>
      </c>
      <c r="C53" s="34">
        <f aca="true" t="shared" si="13" ref="C53:N53">+C20+C31</f>
        <v>1223076.4000000004</v>
      </c>
      <c r="D53" s="34">
        <f t="shared" si="13"/>
        <v>931503.9500000001</v>
      </c>
      <c r="E53" s="34">
        <f t="shared" si="13"/>
        <v>279623.83999999997</v>
      </c>
      <c r="F53" s="34">
        <f t="shared" si="13"/>
        <v>1639278.2799999998</v>
      </c>
      <c r="G53" s="34">
        <f t="shared" si="13"/>
        <v>1415542.4600000002</v>
      </c>
      <c r="H53" s="34">
        <f t="shared" si="13"/>
        <v>241529.99000000002</v>
      </c>
      <c r="I53" s="34">
        <f t="shared" si="13"/>
        <v>1062286.5</v>
      </c>
      <c r="J53" s="34">
        <f t="shared" si="13"/>
        <v>912734.2899999999</v>
      </c>
      <c r="K53" s="34">
        <f t="shared" si="13"/>
        <v>1269313.75</v>
      </c>
      <c r="L53" s="34">
        <f t="shared" si="13"/>
        <v>1139903.5699999998</v>
      </c>
      <c r="M53" s="34">
        <f t="shared" si="13"/>
        <v>934977.25</v>
      </c>
      <c r="N53" s="34">
        <f t="shared" si="13"/>
        <v>323383.09</v>
      </c>
      <c r="O53" s="34">
        <f>SUM(B53:N53)</f>
        <v>12985652.690000001</v>
      </c>
      <c r="P53"/>
      <c r="Q53" s="68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1612499.33</v>
      </c>
      <c r="C59" s="42">
        <f t="shared" si="14"/>
        <v>1223076.4</v>
      </c>
      <c r="D59" s="42">
        <f t="shared" si="14"/>
        <v>931503.95</v>
      </c>
      <c r="E59" s="42">
        <f t="shared" si="14"/>
        <v>279623.84</v>
      </c>
      <c r="F59" s="42">
        <f t="shared" si="14"/>
        <v>1639278.28</v>
      </c>
      <c r="G59" s="42">
        <f t="shared" si="14"/>
        <v>1415542.46</v>
      </c>
      <c r="H59" s="42">
        <f t="shared" si="14"/>
        <v>241529.98</v>
      </c>
      <c r="I59" s="42">
        <f t="shared" si="14"/>
        <v>1062286.5</v>
      </c>
      <c r="J59" s="42">
        <f t="shared" si="14"/>
        <v>912734.29</v>
      </c>
      <c r="K59" s="42">
        <f t="shared" si="14"/>
        <v>1269313.76</v>
      </c>
      <c r="L59" s="42">
        <f t="shared" si="14"/>
        <v>1139903.57</v>
      </c>
      <c r="M59" s="42">
        <f t="shared" si="14"/>
        <v>934977.26</v>
      </c>
      <c r="N59" s="42">
        <f t="shared" si="14"/>
        <v>323383.09</v>
      </c>
      <c r="O59" s="34">
        <f t="shared" si="14"/>
        <v>12985652.71</v>
      </c>
      <c r="Q59"/>
    </row>
    <row r="60" spans="1:18" ht="18.75" customHeight="1">
      <c r="A60" s="26" t="s">
        <v>54</v>
      </c>
      <c r="B60" s="42">
        <v>1198901.75</v>
      </c>
      <c r="C60" s="42">
        <v>742644.65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1941546.4</v>
      </c>
      <c r="P60"/>
      <c r="Q60"/>
      <c r="R60" s="41"/>
    </row>
    <row r="61" spans="1:16" ht="18.75" customHeight="1">
      <c r="A61" s="26" t="s">
        <v>55</v>
      </c>
      <c r="B61" s="42">
        <v>413597.58</v>
      </c>
      <c r="C61" s="42">
        <v>480431.75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894029.3300000001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931503.95</v>
      </c>
      <c r="E62" s="43">
        <v>0</v>
      </c>
      <c r="F62" s="43">
        <v>0</v>
      </c>
      <c r="G62" s="43">
        <v>0</v>
      </c>
      <c r="H62" s="42">
        <v>241529.98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1173033.93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279623.84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279623.84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1639278.28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1639278.28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1415542.46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1415542.46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1062286.5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1062286.5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912734.29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912734.29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1269313.76</v>
      </c>
      <c r="L68" s="29">
        <v>1139903.57</v>
      </c>
      <c r="M68" s="43">
        <v>0</v>
      </c>
      <c r="N68" s="43">
        <v>0</v>
      </c>
      <c r="O68" s="34">
        <f t="shared" si="15"/>
        <v>2409217.33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934977.26</v>
      </c>
      <c r="N69" s="43">
        <v>0</v>
      </c>
      <c r="O69" s="34">
        <f t="shared" si="15"/>
        <v>934977.26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323383.09</v>
      </c>
      <c r="O70" s="46">
        <f t="shared" si="15"/>
        <v>323383.09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3" t="s">
        <v>85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 ht="13.5">
      <c r="B73" s="54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ht="14.25">
      <c r="N74" s="53"/>
    </row>
    <row r="75" ht="14.25">
      <c r="N75" s="53"/>
    </row>
    <row r="76" ht="13.5">
      <c r="N76" s="53"/>
    </row>
    <row r="77" ht="13.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spans="3:14" ht="13.5">
      <c r="C85" s="52"/>
      <c r="D85" s="52"/>
      <c r="E85" s="52"/>
      <c r="N85" s="53"/>
    </row>
    <row r="86" spans="3:14" ht="13.5">
      <c r="C86" s="52"/>
      <c r="E86" s="52"/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ht="13.5">
      <c r="N98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2023-09-25T14:36:54Z</dcterms:modified>
  <cp:category/>
  <cp:version/>
  <cp:contentType/>
  <cp:contentStatus/>
</cp:coreProperties>
</file>