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<sst xmlns="http://schemas.openxmlformats.org/spreadsheetml/2006/main" count="88" uniqueCount="85">
  <si>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</si>
  <si>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</si>
  <si>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</si>
  <si>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</si>
  <si>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</si>
  <si>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</si>
  <si>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</si>
  <si>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</si>
  <si>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</si>
  <si>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</si>
  <si>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</si>
  <si>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</si>
  <si>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</si>
  <si>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</si>
  <si>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</si>
  <si>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</si>
  <si>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</si>
  <si>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</si>
  <si>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</si>
  <si>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</si>
  <si>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</si>
  <si>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</si>
  <si>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</si>
  <si>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</si>
  <si>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</si>
  <si>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</si>
  <si>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</si>
  <si>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</si>
  <si>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</si>
  <si>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</si>
  <si>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</si>
  <si>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</si>
  <si>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</si>
  <si>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</si>
  <si>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</si>
  <si>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</si>
  <si>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</si>
  <si>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</si>
  <si>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</si>
  <si>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</si>
  <si>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</si>
  <si>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</si>
  <si>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</si>
  <si>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</si>
  <si>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</si>
  <si>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</si>
  <si>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</si>
  <si>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</si>
  <si>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</si>
  <si>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</si>
  <si>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</si>
  <si>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</si>
  <si>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</si>
  <si>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</si>
  <si>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</si>
  <si>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</si>
  <si>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</si>
  <si>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</si>
  <si>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</si>
  <si>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</si>
  <si>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</si>
  <si>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</si>
  <si>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</si>
  <si>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</si>
  <si>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</si>
  <si>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</si>
  <si>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</si>
  <si>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</si>
  <si>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</si>
  <si>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</si>
  <si>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</si>
  <si>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</si>
  <si>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</si>
  <si>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</si>
  <si>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</si>
  <si>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</si>
  <si>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</si>
  <si>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</si>
  <si>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</si>
  <si>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</si>
  <si>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</si>
  <si>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</si>
  <si>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</si>
  <si>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</si>
  <si>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20/08/23 - VENCIMENTO 25/08/23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</si>
</sst>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142474</v>
      </c>
      <c r="C7" s="9">
        <f t="shared" si="0"/>
        <v>92981</v>
      </c>
      <c r="D7" s="9">
        <f t="shared" si="0"/>
        <v>98425</v>
      </c>
      <c r="E7" s="9">
        <f t="shared" si="0"/>
        <v>24419</v>
      </c>
      <c r="F7" s="9">
        <f t="shared" si="0"/>
        <v>80312</v>
      </c>
      <c r="G7" s="9">
        <f t="shared" si="0"/>
        <v>120441</v>
      </c>
      <c r="H7" s="9">
        <f t="shared" si="0"/>
        <v>14583</v>
      </c>
      <c r="I7" s="9">
        <f t="shared" si="0"/>
        <v>94068</v>
      </c>
      <c r="J7" s="9">
        <f t="shared" si="0"/>
        <v>78668</v>
      </c>
      <c r="K7" s="9">
        <f t="shared" si="0"/>
        <v>130116</v>
      </c>
      <c r="L7" s="9">
        <f t="shared" si="0"/>
        <v>99216</v>
      </c>
      <c r="M7" s="9">
        <f t="shared" si="0"/>
        <v>42343</v>
      </c>
      <c r="N7" s="9">
        <f t="shared" si="0"/>
        <v>23831</v>
      </c>
      <c r="O7" s="9">
        <f t="shared" si="0"/>
        <v>1041877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6137</v>
      </c>
      <c r="C8" s="11">
        <f t="shared" si="1"/>
        <v>5507</v>
      </c>
      <c r="D8" s="11">
        <f t="shared" si="1"/>
        <v>3370</v>
      </c>
      <c r="E8" s="11">
        <f t="shared" si="1"/>
        <v>766</v>
      </c>
      <c r="F8" s="11">
        <f t="shared" si="1"/>
        <v>2814</v>
      </c>
      <c r="G8" s="11">
        <f t="shared" si="1"/>
        <v>6612</v>
      </c>
      <c r="H8" s="11">
        <f t="shared" si="1"/>
        <v>785</v>
      </c>
      <c r="I8" s="11">
        <f t="shared" si="1"/>
        <v>6588</v>
      </c>
      <c r="J8" s="11">
        <f t="shared" si="1"/>
        <v>3952</v>
      </c>
      <c r="K8" s="11">
        <f t="shared" si="1"/>
        <v>2285</v>
      </c>
      <c r="L8" s="11">
        <f t="shared" si="1"/>
        <v>1785</v>
      </c>
      <c r="M8" s="11">
        <f t="shared" si="1"/>
        <v>2246</v>
      </c>
      <c r="N8" s="11">
        <f t="shared" si="1"/>
        <v>1331</v>
      </c>
      <c r="O8" s="11">
        <f t="shared" si="1"/>
        <v>44178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6137</v>
      </c>
      <c r="C9" s="11">
        <v>5507</v>
      </c>
      <c r="D9" s="11">
        <v>3370</v>
      </c>
      <c r="E9" s="11">
        <v>766</v>
      </c>
      <c r="F9" s="11">
        <v>2814</v>
      </c>
      <c r="G9" s="11">
        <v>6612</v>
      </c>
      <c r="H9" s="11">
        <v>785</v>
      </c>
      <c r="I9" s="11">
        <v>6588</v>
      </c>
      <c r="J9" s="11">
        <v>3952</v>
      </c>
      <c r="K9" s="11">
        <v>2284</v>
      </c>
      <c r="L9" s="11">
        <v>1785</v>
      </c>
      <c r="M9" s="11">
        <v>2246</v>
      </c>
      <c r="N9" s="11">
        <v>1323</v>
      </c>
      <c r="O9" s="11">
        <f>SUM(B9:N9)</f>
        <v>44169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8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136337</v>
      </c>
      <c r="C11" s="13">
        <v>87474</v>
      </c>
      <c r="D11" s="13">
        <v>95055</v>
      </c>
      <c r="E11" s="13">
        <v>23653</v>
      </c>
      <c r="F11" s="13">
        <v>77498</v>
      </c>
      <c r="G11" s="13">
        <v>113829</v>
      </c>
      <c r="H11" s="13">
        <v>13798</v>
      </c>
      <c r="I11" s="13">
        <v>87480</v>
      </c>
      <c r="J11" s="13">
        <v>74716</v>
      </c>
      <c r="K11" s="13">
        <v>127831</v>
      </c>
      <c r="L11" s="13">
        <v>97431</v>
      </c>
      <c r="M11" s="13">
        <v>40097</v>
      </c>
      <c r="N11" s="13">
        <v>22500</v>
      </c>
      <c r="O11" s="11">
        <f>SUM(B11:N11)</f>
        <v>997699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12300</v>
      </c>
      <c r="C12" s="13">
        <v>10359</v>
      </c>
      <c r="D12" s="13">
        <v>9121</v>
      </c>
      <c r="E12" s="13">
        <v>3170</v>
      </c>
      <c r="F12" s="13">
        <v>8758</v>
      </c>
      <c r="G12" s="13">
        <v>14579</v>
      </c>
      <c r="H12" s="13">
        <v>2052</v>
      </c>
      <c r="I12" s="13">
        <v>11026</v>
      </c>
      <c r="J12" s="13">
        <v>8434</v>
      </c>
      <c r="K12" s="13">
        <v>10196</v>
      </c>
      <c r="L12" s="13">
        <v>7724</v>
      </c>
      <c r="M12" s="13">
        <v>2743</v>
      </c>
      <c r="N12" s="13">
        <v>1251</v>
      </c>
      <c r="O12" s="11">
        <f>SUM(B12:N12)</f>
        <v>101713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124037</v>
      </c>
      <c r="C13" s="15">
        <f t="shared" si="2"/>
        <v>77115</v>
      </c>
      <c r="D13" s="15">
        <f t="shared" si="2"/>
        <v>85934</v>
      </c>
      <c r="E13" s="15">
        <f t="shared" si="2"/>
        <v>20483</v>
      </c>
      <c r="F13" s="15">
        <f t="shared" si="2"/>
        <v>68740</v>
      </c>
      <c r="G13" s="15">
        <f t="shared" si="2"/>
        <v>99250</v>
      </c>
      <c r="H13" s="15">
        <f t="shared" si="2"/>
        <v>11746</v>
      </c>
      <c r="I13" s="15">
        <f t="shared" si="2"/>
        <v>76454</v>
      </c>
      <c r="J13" s="15">
        <f t="shared" si="2"/>
        <v>66282</v>
      </c>
      <c r="K13" s="15">
        <f t="shared" si="2"/>
        <v>117635</v>
      </c>
      <c r="L13" s="15">
        <f t="shared" si="2"/>
        <v>89707</v>
      </c>
      <c r="M13" s="15">
        <f t="shared" si="2"/>
        <v>37354</v>
      </c>
      <c r="N13" s="15">
        <f t="shared" si="2"/>
        <v>21249</v>
      </c>
      <c r="O13" s="11">
        <f>SUM(B13:N13)</f>
        <v>895986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1.192791992134651</v>
      </c>
      <c r="C18" s="19">
        <v>1.26305856651565</v>
      </c>
      <c r="D18" s="19">
        <v>1.386358291648949</v>
      </c>
      <c r="E18" s="19">
        <v>0.85737702243058</v>
      </c>
      <c r="F18" s="19">
        <v>1.306516517557059</v>
      </c>
      <c r="G18" s="19">
        <v>1.406806802793701</v>
      </c>
      <c r="H18" s="19">
        <v>1.639081399124271</v>
      </c>
      <c r="I18" s="19">
        <v>1.115803714670461</v>
      </c>
      <c r="J18" s="19">
        <v>1.322378436247137</v>
      </c>
      <c r="K18" s="19">
        <v>1.198311665244618</v>
      </c>
      <c r="L18" s="19">
        <v>1.236061313129849</v>
      </c>
      <c r="M18" s="19">
        <v>1.204438539036925</v>
      </c>
      <c r="N18" s="19">
        <v>1.038585732701373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584795.9400000001</v>
      </c>
      <c r="C20" s="24">
        <f t="shared" si="3"/>
        <v>400319.64999999997</v>
      </c>
      <c r="D20" s="24">
        <f t="shared" si="3"/>
        <v>410210.15</v>
      </c>
      <c r="E20" s="24">
        <f t="shared" si="3"/>
        <v>110963.78</v>
      </c>
      <c r="F20" s="24">
        <f t="shared" si="3"/>
        <v>368267.17</v>
      </c>
      <c r="G20" s="24">
        <f t="shared" si="3"/>
        <v>497554.1099999999</v>
      </c>
      <c r="H20" s="24">
        <f t="shared" si="3"/>
        <v>94489.10999999999</v>
      </c>
      <c r="I20" s="24">
        <f t="shared" si="3"/>
        <v>378778.13</v>
      </c>
      <c r="J20" s="24">
        <f t="shared" si="3"/>
        <v>356474.01</v>
      </c>
      <c r="K20" s="24">
        <f t="shared" si="3"/>
        <v>516234.86999999994</v>
      </c>
      <c r="L20" s="24">
        <f t="shared" si="3"/>
        <v>466103.29999999993</v>
      </c>
      <c r="M20" s="24">
        <f t="shared" si="3"/>
        <v>235203.87999999998</v>
      </c>
      <c r="N20" s="24">
        <f t="shared" si="3"/>
        <v>100798.72999999998</v>
      </c>
      <c r="O20" s="24">
        <f>O21+O22+O23+O24+O25+O26+O27+O28+O29</f>
        <v>4520192.83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412747.18</v>
      </c>
      <c r="C21" s="28">
        <f aca="true" t="shared" si="4" ref="C21:N21">ROUND((C15+C16)*C7,2)</f>
        <v>278273.54</v>
      </c>
      <c r="D21" s="28">
        <f t="shared" si="4"/>
        <v>258336.1</v>
      </c>
      <c r="E21" s="28">
        <f t="shared" si="4"/>
        <v>109494.8</v>
      </c>
      <c r="F21" s="28">
        <f t="shared" si="4"/>
        <v>244333.2</v>
      </c>
      <c r="G21" s="28">
        <f t="shared" si="4"/>
        <v>301487.91</v>
      </c>
      <c r="H21" s="28">
        <f t="shared" si="4"/>
        <v>49010.55</v>
      </c>
      <c r="I21" s="28">
        <f t="shared" si="4"/>
        <v>279541.88</v>
      </c>
      <c r="J21" s="28">
        <f t="shared" si="4"/>
        <v>235138.65</v>
      </c>
      <c r="K21" s="28">
        <f t="shared" si="4"/>
        <v>367616.73</v>
      </c>
      <c r="L21" s="28">
        <f t="shared" si="4"/>
        <v>319177.87</v>
      </c>
      <c r="M21" s="28">
        <f t="shared" si="4"/>
        <v>157185.68</v>
      </c>
      <c r="N21" s="28">
        <f t="shared" si="4"/>
        <v>79907.73</v>
      </c>
      <c r="O21" s="28">
        <f aca="true" t="shared" si="5" ref="O21:O29">SUM(B21:N21)</f>
        <v>3092251.82</v>
      </c>
    </row>
    <row r="22" spans="1:23" ht="18.75" customHeight="1">
      <c r="A22" s="26" t="s">
        <v>33</v>
      </c>
      <c r="B22" s="28">
        <f>IF(B18&lt;&gt;0,ROUND((B18-1)*B21,2),0)</f>
        <v>79574.35</v>
      </c>
      <c r="C22" s="28">
        <f aca="true" t="shared" si="6" ref="C22:N22">IF(C18&lt;&gt;0,ROUND((C18-1)*C21,2),0)</f>
        <v>73202.24</v>
      </c>
      <c r="D22" s="28">
        <f t="shared" si="6"/>
        <v>99810.29</v>
      </c>
      <c r="E22" s="28">
        <f t="shared" si="6"/>
        <v>-15616.47</v>
      </c>
      <c r="F22" s="28">
        <f t="shared" si="6"/>
        <v>74892.16</v>
      </c>
      <c r="G22" s="28">
        <f t="shared" si="6"/>
        <v>122647.33</v>
      </c>
      <c r="H22" s="28">
        <f t="shared" si="6"/>
        <v>31321.73</v>
      </c>
      <c r="I22" s="28">
        <f t="shared" si="6"/>
        <v>32371.99</v>
      </c>
      <c r="J22" s="28">
        <f t="shared" si="6"/>
        <v>75803.63</v>
      </c>
      <c r="K22" s="28">
        <f t="shared" si="6"/>
        <v>72902.69</v>
      </c>
      <c r="L22" s="28">
        <f t="shared" si="6"/>
        <v>75345.55</v>
      </c>
      <c r="M22" s="28">
        <f t="shared" si="6"/>
        <v>32134.81</v>
      </c>
      <c r="N22" s="28">
        <f t="shared" si="6"/>
        <v>3083.3</v>
      </c>
      <c r="O22" s="28">
        <f t="shared" si="5"/>
        <v>757473.6000000001</v>
      </c>
      <c r="W22" s="51"/>
    </row>
    <row r="23" spans="1:15" ht="18.75" customHeight="1">
      <c r="A23" s="26" t="s">
        <v>34</v>
      </c>
      <c r="B23" s="28">
        <v>27646.71</v>
      </c>
      <c r="C23" s="28">
        <v>19855.57</v>
      </c>
      <c r="D23" s="28">
        <v>16967.58</v>
      </c>
      <c r="E23" s="28">
        <v>6169.78</v>
      </c>
      <c r="F23" s="28">
        <v>18810.27</v>
      </c>
      <c r="G23" s="28">
        <v>28472.39</v>
      </c>
      <c r="H23" s="28">
        <v>3659.92</v>
      </c>
      <c r="I23" s="28">
        <v>20962.46</v>
      </c>
      <c r="J23" s="28">
        <v>16047.81</v>
      </c>
      <c r="K23" s="28">
        <v>31686.86</v>
      </c>
      <c r="L23" s="28">
        <v>27874.3</v>
      </c>
      <c r="M23" s="28">
        <v>14569.55</v>
      </c>
      <c r="N23" s="28">
        <v>7207.23</v>
      </c>
      <c r="O23" s="28">
        <f t="shared" si="5"/>
        <v>239930.42999999996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1245.29</v>
      </c>
      <c r="C26" s="28">
        <v>890.98</v>
      </c>
      <c r="D26" s="28">
        <v>896.19</v>
      </c>
      <c r="E26" s="28">
        <v>242.28</v>
      </c>
      <c r="F26" s="28">
        <v>807.62</v>
      </c>
      <c r="G26" s="28">
        <v>1081.16</v>
      </c>
      <c r="H26" s="28">
        <v>203.21</v>
      </c>
      <c r="I26" s="28">
        <v>799.8</v>
      </c>
      <c r="J26" s="28">
        <v>781.56</v>
      </c>
      <c r="K26" s="28">
        <v>1128.06</v>
      </c>
      <c r="L26" s="28">
        <v>1008.22</v>
      </c>
      <c r="M26" s="28">
        <v>489.78</v>
      </c>
      <c r="N26" s="28">
        <v>224.05</v>
      </c>
      <c r="O26" s="28">
        <f t="shared" si="5"/>
        <v>9798.199999999999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721.23</v>
      </c>
      <c r="M27" s="28">
        <v>408.22</v>
      </c>
      <c r="N27" s="28">
        <v>213.89</v>
      </c>
      <c r="O27" s="28">
        <f t="shared" si="5"/>
        <v>7557.810000000001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-27002.8</v>
      </c>
      <c r="C31" s="28">
        <f aca="true" t="shared" si="7" ref="C31:O31">+C32+C34+C47+C48+C49+C54-C55</f>
        <v>-24230.8</v>
      </c>
      <c r="D31" s="28">
        <f t="shared" si="7"/>
        <v>-14828</v>
      </c>
      <c r="E31" s="28">
        <f t="shared" si="7"/>
        <v>-3370.4</v>
      </c>
      <c r="F31" s="28">
        <f t="shared" si="7"/>
        <v>-12381.6</v>
      </c>
      <c r="G31" s="28">
        <f t="shared" si="7"/>
        <v>-29092.8</v>
      </c>
      <c r="H31" s="28">
        <f t="shared" si="7"/>
        <v>-6038.63</v>
      </c>
      <c r="I31" s="28">
        <f t="shared" si="7"/>
        <v>-28987.2</v>
      </c>
      <c r="J31" s="28">
        <f t="shared" si="7"/>
        <v>-17388.8</v>
      </c>
      <c r="K31" s="28">
        <f t="shared" si="7"/>
        <v>-415049.6</v>
      </c>
      <c r="L31" s="28">
        <f t="shared" si="7"/>
        <v>-376854</v>
      </c>
      <c r="M31" s="28">
        <f t="shared" si="7"/>
        <v>-9882.4</v>
      </c>
      <c r="N31" s="28">
        <f t="shared" si="7"/>
        <v>-5821.2</v>
      </c>
      <c r="O31" s="28">
        <f t="shared" si="7"/>
        <v>-970928.23</v>
      </c>
    </row>
    <row r="32" spans="1:15" ht="18.75" customHeight="1">
      <c r="A32" s="26" t="s">
        <v>38</v>
      </c>
      <c r="B32" s="29">
        <f>+B33</f>
        <v>-27002.8</v>
      </c>
      <c r="C32" s="29">
        <f>+C33</f>
        <v>-24230.8</v>
      </c>
      <c r="D32" s="29">
        <f aca="true" t="shared" si="8" ref="D32:O32">+D33</f>
        <v>-14828</v>
      </c>
      <c r="E32" s="29">
        <f t="shared" si="8"/>
        <v>-3370.4</v>
      </c>
      <c r="F32" s="29">
        <f t="shared" si="8"/>
        <v>-12381.6</v>
      </c>
      <c r="G32" s="29">
        <f t="shared" si="8"/>
        <v>-29092.8</v>
      </c>
      <c r="H32" s="29">
        <f t="shared" si="8"/>
        <v>-3454</v>
      </c>
      <c r="I32" s="29">
        <f t="shared" si="8"/>
        <v>-28987.2</v>
      </c>
      <c r="J32" s="29">
        <f t="shared" si="8"/>
        <v>-17388.8</v>
      </c>
      <c r="K32" s="29">
        <f t="shared" si="8"/>
        <v>-10049.6</v>
      </c>
      <c r="L32" s="29">
        <f t="shared" si="8"/>
        <v>-7854</v>
      </c>
      <c r="M32" s="29">
        <f t="shared" si="8"/>
        <v>-9882.4</v>
      </c>
      <c r="N32" s="29">
        <f t="shared" si="8"/>
        <v>-5821.2</v>
      </c>
      <c r="O32" s="29">
        <f t="shared" si="8"/>
        <v>-194343.6</v>
      </c>
    </row>
    <row r="33" spans="1:26" ht="18.75" customHeight="1">
      <c r="A33" s="27" t="s">
        <v>39</v>
      </c>
      <c r="B33" s="16">
        <f>ROUND((-B9)*$G$3,2)</f>
        <v>-27002.8</v>
      </c>
      <c r="C33" s="16">
        <f aca="true" t="shared" si="9" ref="C33:N33">ROUND((-C9)*$G$3,2)</f>
        <v>-24230.8</v>
      </c>
      <c r="D33" s="16">
        <f t="shared" si="9"/>
        <v>-14828</v>
      </c>
      <c r="E33" s="16">
        <f t="shared" si="9"/>
        <v>-3370.4</v>
      </c>
      <c r="F33" s="16">
        <f t="shared" si="9"/>
        <v>-12381.6</v>
      </c>
      <c r="G33" s="16">
        <f t="shared" si="9"/>
        <v>-29092.8</v>
      </c>
      <c r="H33" s="16">
        <f t="shared" si="9"/>
        <v>-3454</v>
      </c>
      <c r="I33" s="16">
        <f t="shared" si="9"/>
        <v>-28987.2</v>
      </c>
      <c r="J33" s="16">
        <f t="shared" si="9"/>
        <v>-17388.8</v>
      </c>
      <c r="K33" s="16">
        <f t="shared" si="9"/>
        <v>-10049.6</v>
      </c>
      <c r="L33" s="16">
        <f t="shared" si="9"/>
        <v>-7854</v>
      </c>
      <c r="M33" s="16">
        <f t="shared" si="9"/>
        <v>-9882.4</v>
      </c>
      <c r="N33" s="16">
        <f t="shared" si="9"/>
        <v>-5821.2</v>
      </c>
      <c r="O33" s="30">
        <f aca="true" t="shared" si="10" ref="O33:O55">SUM(B33:N33)</f>
        <v>-194343.6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-2584.63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-776584.63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28">
        <v>-2584.63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28">
        <f t="shared" si="10"/>
        <v>-2584.63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557793.14</v>
      </c>
      <c r="C53" s="34">
        <f aca="true" t="shared" si="13" ref="C53:N53">+C20+C31</f>
        <v>376088.85</v>
      </c>
      <c r="D53" s="34">
        <f t="shared" si="13"/>
        <v>395382.15</v>
      </c>
      <c r="E53" s="34">
        <f t="shared" si="13"/>
        <v>107593.38</v>
      </c>
      <c r="F53" s="34">
        <f t="shared" si="13"/>
        <v>355885.57</v>
      </c>
      <c r="G53" s="34">
        <f t="shared" si="13"/>
        <v>468461.30999999994</v>
      </c>
      <c r="H53" s="34">
        <f t="shared" si="13"/>
        <v>88450.47999999998</v>
      </c>
      <c r="I53" s="34">
        <f t="shared" si="13"/>
        <v>349790.93</v>
      </c>
      <c r="J53" s="34">
        <f t="shared" si="13"/>
        <v>339085.21</v>
      </c>
      <c r="K53" s="34">
        <f t="shared" si="13"/>
        <v>101185.26999999996</v>
      </c>
      <c r="L53" s="34">
        <f t="shared" si="13"/>
        <v>89249.29999999993</v>
      </c>
      <c r="M53" s="34">
        <f t="shared" si="13"/>
        <v>225321.47999999998</v>
      </c>
      <c r="N53" s="34">
        <f t="shared" si="13"/>
        <v>94977.52999999998</v>
      </c>
      <c r="O53" s="34">
        <f>SUM(B53:N53)</f>
        <v>3549264.5999999996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557793.14</v>
      </c>
      <c r="C59" s="42">
        <f t="shared" si="14"/>
        <v>376088.85</v>
      </c>
      <c r="D59" s="42">
        <f t="shared" si="14"/>
        <v>395382.15</v>
      </c>
      <c r="E59" s="42">
        <f t="shared" si="14"/>
        <v>107593.37</v>
      </c>
      <c r="F59" s="42">
        <f t="shared" si="14"/>
        <v>355885.56</v>
      </c>
      <c r="G59" s="42">
        <f t="shared" si="14"/>
        <v>468461.31</v>
      </c>
      <c r="H59" s="42">
        <f t="shared" si="14"/>
        <v>88450.48</v>
      </c>
      <c r="I59" s="42">
        <f t="shared" si="14"/>
        <v>349790.92</v>
      </c>
      <c r="J59" s="42">
        <f t="shared" si="14"/>
        <v>339085.21</v>
      </c>
      <c r="K59" s="42">
        <f t="shared" si="14"/>
        <v>101185.27</v>
      </c>
      <c r="L59" s="42">
        <f t="shared" si="14"/>
        <v>89249.3</v>
      </c>
      <c r="M59" s="42">
        <f t="shared" si="14"/>
        <v>225321.48</v>
      </c>
      <c r="N59" s="42">
        <f t="shared" si="14"/>
        <v>94977.53</v>
      </c>
      <c r="O59" s="34">
        <f t="shared" si="14"/>
        <v>3549264.57</v>
      </c>
      <c r="Q59"/>
    </row>
    <row r="60" spans="1:18" ht="18.75" customHeight="1">
      <c r="A60" s="26" t="s">
        <v>54</v>
      </c>
      <c r="B60" s="42">
        <v>462969.92</v>
      </c>
      <c r="C60" s="42">
        <v>271398.51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734368.4299999999</v>
      </c>
      <c r="P60"/>
      <c r="Q60"/>
      <c r="R60" s="41"/>
    </row>
    <row r="61" spans="1:16" ht="18.75" customHeight="1">
      <c r="A61" s="26" t="s">
        <v>55</v>
      </c>
      <c r="B61" s="42">
        <v>94823.22</v>
      </c>
      <c r="C61" s="42">
        <v>104690.34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199513.56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395382.15</v>
      </c>
      <c r="E62" s="43">
        <v>0</v>
      </c>
      <c r="F62" s="43">
        <v>0</v>
      </c>
      <c r="G62" s="43">
        <v>0</v>
      </c>
      <c r="H62" s="42">
        <v>88450.48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483832.63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107593.37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107593.37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355885.56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355885.56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468461.31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468461.31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349790.92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349790.92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339085.21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339085.21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101185.27</v>
      </c>
      <c r="L68" s="29">
        <v>89249.3</v>
      </c>
      <c r="M68" s="43">
        <v>0</v>
      </c>
      <c r="N68" s="43">
        <v>0</v>
      </c>
      <c r="O68" s="34">
        <f t="shared" si="15"/>
        <v>190434.57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225321.48</v>
      </c>
      <c r="N69" s="43">
        <v>0</v>
      </c>
      <c r="O69" s="34">
        <f t="shared" si="15"/>
        <v>225321.48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94977.53</v>
      </c>
      <c r="O70" s="46">
        <f t="shared" si="15"/>
        <v>94977.53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2023-08-24T20:22:34Z</dcterms:modified>
  <cp:category/>
  <cp:version/>
  <cp:contentType/>
  <cp:contentStatus/>
</cp:coreProperties>
</file>