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<sst xmlns="http://schemas.openxmlformats.org/spreadsheetml/2006/main" count="88" uniqueCount="85">
  <si>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</si>
  <si>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</si>
  <si>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</si>
  <si>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</si>
  <si>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</si>
  <si>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</si>
  <si>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</si>
  <si>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</si>
  <si>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</si>
  <si>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</si>
  <si>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</si>
  <si>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</si>
  <si>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</si>
  <si>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</si>
  <si>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</si>
  <si>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</si>
  <si>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</si>
  <si>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</si>
  <si>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</si>
  <si>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</si>
  <si>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</si>
  <si>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</si>
  <si>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</si>
  <si>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</si>
  <si>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</si>
  <si>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</si>
  <si>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</si>
  <si>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</si>
  <si>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</si>
  <si>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</si>
  <si>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</si>
  <si>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</si>
  <si>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</si>
  <si>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</si>
  <si>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</si>
  <si>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</si>
  <si>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</si>
  <si>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</si>
  <si>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</si>
  <si>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</si>
  <si>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</si>
  <si>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</si>
  <si>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</si>
  <si>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</si>
  <si>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</si>
  <si>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</si>
  <si>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</si>
  <si>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</si>
  <si>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</si>
  <si>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</si>
  <si>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</si>
  <si>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</si>
  <si>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</si>
  <si>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</si>
  <si>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</si>
  <si>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</si>
  <si>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</si>
  <si>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</si>
  <si>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</si>
  <si>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</si>
  <si>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</si>
  <si>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</si>
  <si>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</si>
  <si>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</si>
  <si>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</si>
  <si>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</si>
  <si>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</si>
  <si>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</si>
  <si>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</si>
  <si>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</si>
  <si>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</si>
  <si>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</si>
  <si>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</si>
  <si>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</si>
  <si>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</si>
  <si>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</si>
  <si>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</si>
  <si>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</si>
  <si>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</si>
  <si>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</si>
  <si>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</si>
  <si>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</si>
  <si>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</si>
  <si>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</si>
  <si>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17/08/23 - VENCIMENTO 24/08/23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</si>
</sst>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404314</v>
      </c>
      <c r="C7" s="9">
        <f t="shared" si="0"/>
        <v>278028</v>
      </c>
      <c r="D7" s="9">
        <f t="shared" si="0"/>
        <v>260523</v>
      </c>
      <c r="E7" s="9">
        <f t="shared" si="0"/>
        <v>71618</v>
      </c>
      <c r="F7" s="9">
        <f t="shared" si="0"/>
        <v>244973</v>
      </c>
      <c r="G7" s="9">
        <f t="shared" si="0"/>
        <v>389428</v>
      </c>
      <c r="H7" s="9">
        <f t="shared" si="0"/>
        <v>45973</v>
      </c>
      <c r="I7" s="9">
        <f t="shared" si="0"/>
        <v>314617</v>
      </c>
      <c r="J7" s="9">
        <f t="shared" si="0"/>
        <v>225419</v>
      </c>
      <c r="K7" s="9">
        <f t="shared" si="0"/>
        <v>358030</v>
      </c>
      <c r="L7" s="9">
        <f t="shared" si="0"/>
        <v>274266</v>
      </c>
      <c r="M7" s="9">
        <f t="shared" si="0"/>
        <v>137423</v>
      </c>
      <c r="N7" s="9">
        <f t="shared" si="0"/>
        <v>90857</v>
      </c>
      <c r="O7" s="9">
        <f t="shared" si="0"/>
        <v>3095469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9510</v>
      </c>
      <c r="C8" s="11">
        <f t="shared" si="1"/>
        <v>9674</v>
      </c>
      <c r="D8" s="11">
        <f t="shared" si="1"/>
        <v>5214</v>
      </c>
      <c r="E8" s="11">
        <f t="shared" si="1"/>
        <v>1482</v>
      </c>
      <c r="F8" s="11">
        <f t="shared" si="1"/>
        <v>5164</v>
      </c>
      <c r="G8" s="11">
        <f t="shared" si="1"/>
        <v>11675</v>
      </c>
      <c r="H8" s="11">
        <f t="shared" si="1"/>
        <v>1523</v>
      </c>
      <c r="I8" s="11">
        <f t="shared" si="1"/>
        <v>13154</v>
      </c>
      <c r="J8" s="11">
        <f t="shared" si="1"/>
        <v>7500</v>
      </c>
      <c r="K8" s="11">
        <f t="shared" si="1"/>
        <v>3496</v>
      </c>
      <c r="L8" s="11">
        <f t="shared" si="1"/>
        <v>3343</v>
      </c>
      <c r="M8" s="11">
        <f t="shared" si="1"/>
        <v>5379</v>
      </c>
      <c r="N8" s="11">
        <f t="shared" si="1"/>
        <v>3642</v>
      </c>
      <c r="O8" s="11">
        <f t="shared" si="1"/>
        <v>80756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9510</v>
      </c>
      <c r="C9" s="11">
        <v>9674</v>
      </c>
      <c r="D9" s="11">
        <v>5214</v>
      </c>
      <c r="E9" s="11">
        <v>1482</v>
      </c>
      <c r="F9" s="11">
        <v>5164</v>
      </c>
      <c r="G9" s="11">
        <v>11675</v>
      </c>
      <c r="H9" s="11">
        <v>1523</v>
      </c>
      <c r="I9" s="11">
        <v>13154</v>
      </c>
      <c r="J9" s="11">
        <v>7500</v>
      </c>
      <c r="K9" s="11">
        <v>3496</v>
      </c>
      <c r="L9" s="11">
        <v>3343</v>
      </c>
      <c r="M9" s="11">
        <v>5379</v>
      </c>
      <c r="N9" s="11">
        <v>3627</v>
      </c>
      <c r="O9" s="11">
        <f>SUM(B9:N9)</f>
        <v>80741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394804</v>
      </c>
      <c r="C11" s="13">
        <v>268354</v>
      </c>
      <c r="D11" s="13">
        <v>255309</v>
      </c>
      <c r="E11" s="13">
        <v>70136</v>
      </c>
      <c r="F11" s="13">
        <v>239809</v>
      </c>
      <c r="G11" s="13">
        <v>377753</v>
      </c>
      <c r="H11" s="13">
        <v>44450</v>
      </c>
      <c r="I11" s="13">
        <v>301463</v>
      </c>
      <c r="J11" s="13">
        <v>217919</v>
      </c>
      <c r="K11" s="13">
        <v>354534</v>
      </c>
      <c r="L11" s="13">
        <v>270923</v>
      </c>
      <c r="M11" s="13">
        <v>132044</v>
      </c>
      <c r="N11" s="13">
        <v>87215</v>
      </c>
      <c r="O11" s="11">
        <f>SUM(B11:N11)</f>
        <v>3014713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27106</v>
      </c>
      <c r="C12" s="13">
        <v>23644</v>
      </c>
      <c r="D12" s="13">
        <v>18065</v>
      </c>
      <c r="E12" s="13">
        <v>7042</v>
      </c>
      <c r="F12" s="13">
        <v>20906</v>
      </c>
      <c r="G12" s="13">
        <v>34994</v>
      </c>
      <c r="H12" s="13">
        <v>4485</v>
      </c>
      <c r="I12" s="13">
        <v>28120</v>
      </c>
      <c r="J12" s="13">
        <v>18081</v>
      </c>
      <c r="K12" s="13">
        <v>23163</v>
      </c>
      <c r="L12" s="13">
        <v>17602</v>
      </c>
      <c r="M12" s="13">
        <v>6610</v>
      </c>
      <c r="N12" s="13">
        <v>3647</v>
      </c>
      <c r="O12" s="11">
        <f>SUM(B12:N12)</f>
        <v>233465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367698</v>
      </c>
      <c r="C13" s="15">
        <f t="shared" si="2"/>
        <v>244710</v>
      </c>
      <c r="D13" s="15">
        <f t="shared" si="2"/>
        <v>237244</v>
      </c>
      <c r="E13" s="15">
        <f t="shared" si="2"/>
        <v>63094</v>
      </c>
      <c r="F13" s="15">
        <f t="shared" si="2"/>
        <v>218903</v>
      </c>
      <c r="G13" s="15">
        <f t="shared" si="2"/>
        <v>342759</v>
      </c>
      <c r="H13" s="15">
        <f t="shared" si="2"/>
        <v>39965</v>
      </c>
      <c r="I13" s="15">
        <f t="shared" si="2"/>
        <v>273343</v>
      </c>
      <c r="J13" s="15">
        <f t="shared" si="2"/>
        <v>199838</v>
      </c>
      <c r="K13" s="15">
        <f t="shared" si="2"/>
        <v>331371</v>
      </c>
      <c r="L13" s="15">
        <f t="shared" si="2"/>
        <v>253321</v>
      </c>
      <c r="M13" s="15">
        <f t="shared" si="2"/>
        <v>125434</v>
      </c>
      <c r="N13" s="15">
        <f t="shared" si="2"/>
        <v>83568</v>
      </c>
      <c r="O13" s="11">
        <f>SUM(B13:N13)</f>
        <v>2781248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1.180692479606177</v>
      </c>
      <c r="C18" s="19">
        <v>1.225610208182719</v>
      </c>
      <c r="D18" s="19">
        <v>1.331946458572847</v>
      </c>
      <c r="E18" s="19">
        <v>0.860401610470774</v>
      </c>
      <c r="F18" s="19">
        <v>1.316121305696723</v>
      </c>
      <c r="G18" s="19">
        <v>1.394581162385636</v>
      </c>
      <c r="H18" s="19">
        <v>1.566221744366038</v>
      </c>
      <c r="I18" s="19">
        <v>1.103807569260139</v>
      </c>
      <c r="J18" s="19">
        <v>1.335227015438991</v>
      </c>
      <c r="K18" s="19">
        <v>1.174941189057497</v>
      </c>
      <c r="L18" s="19">
        <v>1.227567405231961</v>
      </c>
      <c r="M18" s="19">
        <v>1.180636508019767</v>
      </c>
      <c r="N18" s="19">
        <v>1.033124192359406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1516955.78</v>
      </c>
      <c r="C20" s="24">
        <f t="shared" si="3"/>
        <v>1094399.09</v>
      </c>
      <c r="D20" s="24">
        <f t="shared" si="3"/>
        <v>978744.9</v>
      </c>
      <c r="E20" s="24">
        <f t="shared" si="3"/>
        <v>299465.5299999999</v>
      </c>
      <c r="F20" s="24">
        <f t="shared" si="3"/>
        <v>1053990.17</v>
      </c>
      <c r="G20" s="24">
        <f t="shared" si="3"/>
        <v>1472032.07</v>
      </c>
      <c r="H20" s="24">
        <f t="shared" si="3"/>
        <v>258987.79</v>
      </c>
      <c r="I20" s="24">
        <f t="shared" si="3"/>
        <v>1126137.3199999998</v>
      </c>
      <c r="J20" s="24">
        <f t="shared" si="3"/>
        <v>967666.41</v>
      </c>
      <c r="K20" s="24">
        <f t="shared" si="3"/>
        <v>1293730.32</v>
      </c>
      <c r="L20" s="24">
        <f t="shared" si="3"/>
        <v>1185147.76</v>
      </c>
      <c r="M20" s="24">
        <f t="shared" si="3"/>
        <v>661141.0000000001</v>
      </c>
      <c r="N20" s="24">
        <f t="shared" si="3"/>
        <v>342161.75</v>
      </c>
      <c r="O20" s="24">
        <f>O21+O22+O23+O24+O25+O26+O27+O28+O29</f>
        <v>12250559.89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1171297.66</v>
      </c>
      <c r="C21" s="28">
        <f aca="true" t="shared" si="4" ref="C21:N21">ROUND((C15+C16)*C7,2)</f>
        <v>832082.2</v>
      </c>
      <c r="D21" s="28">
        <f t="shared" si="4"/>
        <v>683794.72</v>
      </c>
      <c r="E21" s="28">
        <f t="shared" si="4"/>
        <v>321135.11</v>
      </c>
      <c r="F21" s="28">
        <f t="shared" si="4"/>
        <v>745281.36</v>
      </c>
      <c r="G21" s="28">
        <f t="shared" si="4"/>
        <v>974816.17</v>
      </c>
      <c r="H21" s="28">
        <f t="shared" si="4"/>
        <v>154506.06</v>
      </c>
      <c r="I21" s="28">
        <f t="shared" si="4"/>
        <v>934947.34</v>
      </c>
      <c r="J21" s="28">
        <f t="shared" si="4"/>
        <v>673777.39</v>
      </c>
      <c r="K21" s="28">
        <f t="shared" si="4"/>
        <v>1011542.16</v>
      </c>
      <c r="L21" s="28">
        <f t="shared" si="4"/>
        <v>882313.72</v>
      </c>
      <c r="M21" s="28">
        <f t="shared" si="4"/>
        <v>510141.66</v>
      </c>
      <c r="N21" s="28">
        <f t="shared" si="4"/>
        <v>304652.61</v>
      </c>
      <c r="O21" s="28">
        <f aca="true" t="shared" si="5" ref="O21:O29">SUM(B21:N21)</f>
        <v>9200288.159999998</v>
      </c>
    </row>
    <row r="22" spans="1:23" ht="18.75" customHeight="1">
      <c r="A22" s="26" t="s">
        <v>33</v>
      </c>
      <c r="B22" s="28">
        <f>IF(B18&lt;&gt;0,ROUND((B18-1)*B21,2),0)</f>
        <v>211644.68</v>
      </c>
      <c r="C22" s="28">
        <f aca="true" t="shared" si="6" ref="C22:N22">IF(C18&lt;&gt;0,ROUND((C18-1)*C21,2),0)</f>
        <v>187726.24</v>
      </c>
      <c r="D22" s="28">
        <f t="shared" si="6"/>
        <v>226983.24</v>
      </c>
      <c r="E22" s="28">
        <f t="shared" si="6"/>
        <v>-44829.94</v>
      </c>
      <c r="F22" s="28">
        <f t="shared" si="6"/>
        <v>235599.32</v>
      </c>
      <c r="G22" s="28">
        <f t="shared" si="6"/>
        <v>384644.1</v>
      </c>
      <c r="H22" s="28">
        <f t="shared" si="6"/>
        <v>87484.69</v>
      </c>
      <c r="I22" s="28">
        <f t="shared" si="6"/>
        <v>97054.61</v>
      </c>
      <c r="J22" s="28">
        <f t="shared" si="6"/>
        <v>225868.38</v>
      </c>
      <c r="K22" s="28">
        <f t="shared" si="6"/>
        <v>176960.39</v>
      </c>
      <c r="L22" s="28">
        <f t="shared" si="6"/>
        <v>200785.84</v>
      </c>
      <c r="M22" s="28">
        <f t="shared" si="6"/>
        <v>92150.21</v>
      </c>
      <c r="N22" s="28">
        <f t="shared" si="6"/>
        <v>10091.37</v>
      </c>
      <c r="O22" s="28">
        <f t="shared" si="5"/>
        <v>2092163.1300000006</v>
      </c>
      <c r="W22" s="51"/>
    </row>
    <row r="23" spans="1:15" ht="18.75" customHeight="1">
      <c r="A23" s="26" t="s">
        <v>34</v>
      </c>
      <c r="B23" s="28">
        <v>69344.66</v>
      </c>
      <c r="C23" s="28">
        <v>45696.14</v>
      </c>
      <c r="D23" s="28">
        <v>33060.94</v>
      </c>
      <c r="E23" s="28">
        <v>12270.74</v>
      </c>
      <c r="F23" s="28">
        <v>42919.64</v>
      </c>
      <c r="G23" s="28">
        <v>67638.34</v>
      </c>
      <c r="H23" s="28">
        <v>6515.76</v>
      </c>
      <c r="I23" s="28">
        <v>48223.15</v>
      </c>
      <c r="J23" s="28">
        <v>38617.48</v>
      </c>
      <c r="K23" s="28">
        <v>61391.97</v>
      </c>
      <c r="L23" s="28">
        <v>58496.33</v>
      </c>
      <c r="M23" s="28">
        <v>27553.53</v>
      </c>
      <c r="N23" s="28">
        <v>16796.47</v>
      </c>
      <c r="O23" s="28">
        <f t="shared" si="5"/>
        <v>528525.1499999999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797.19</v>
      </c>
      <c r="D26" s="28">
        <v>706.01</v>
      </c>
      <c r="E26" s="28">
        <v>216.23</v>
      </c>
      <c r="F26" s="28">
        <v>765.93</v>
      </c>
      <c r="G26" s="28">
        <v>1068.14</v>
      </c>
      <c r="H26" s="28">
        <v>187.58</v>
      </c>
      <c r="I26" s="28">
        <v>810.22</v>
      </c>
      <c r="J26" s="28">
        <v>700.8</v>
      </c>
      <c r="K26" s="28">
        <v>935.27</v>
      </c>
      <c r="L26" s="28">
        <v>854.51</v>
      </c>
      <c r="M26" s="28">
        <v>471.54</v>
      </c>
      <c r="N26" s="28">
        <v>244.88</v>
      </c>
      <c r="O26" s="28">
        <f t="shared" si="5"/>
        <v>8844.67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-41844</v>
      </c>
      <c r="C31" s="28">
        <f aca="true" t="shared" si="7" ref="C31:O31">+C32+C34+C47+C48+C49+C54-C55</f>
        <v>-42565.6</v>
      </c>
      <c r="D31" s="28">
        <f t="shared" si="7"/>
        <v>-22941.6</v>
      </c>
      <c r="E31" s="28">
        <f t="shared" si="7"/>
        <v>-6520.8</v>
      </c>
      <c r="F31" s="28">
        <f t="shared" si="7"/>
        <v>-22721.6</v>
      </c>
      <c r="G31" s="28">
        <f t="shared" si="7"/>
        <v>-51370</v>
      </c>
      <c r="H31" s="28">
        <f t="shared" si="7"/>
        <v>-14220.79</v>
      </c>
      <c r="I31" s="28">
        <f t="shared" si="7"/>
        <v>-57877.6</v>
      </c>
      <c r="J31" s="28">
        <f t="shared" si="7"/>
        <v>-33000</v>
      </c>
      <c r="K31" s="28">
        <f t="shared" si="7"/>
        <v>-15382.4</v>
      </c>
      <c r="L31" s="28">
        <f t="shared" si="7"/>
        <v>-14709.2</v>
      </c>
      <c r="M31" s="28">
        <f t="shared" si="7"/>
        <v>-23667.6</v>
      </c>
      <c r="N31" s="28">
        <f t="shared" si="7"/>
        <v>-15958.8</v>
      </c>
      <c r="O31" s="28">
        <f t="shared" si="7"/>
        <v>-362779.9900000001</v>
      </c>
    </row>
    <row r="32" spans="1:15" ht="18.75" customHeight="1">
      <c r="A32" s="26" t="s">
        <v>38</v>
      </c>
      <c r="B32" s="29">
        <f>+B33</f>
        <v>-41844</v>
      </c>
      <c r="C32" s="29">
        <f>+C33</f>
        <v>-42565.6</v>
      </c>
      <c r="D32" s="29">
        <f aca="true" t="shared" si="8" ref="D32:O32">+D33</f>
        <v>-22941.6</v>
      </c>
      <c r="E32" s="29">
        <f t="shared" si="8"/>
        <v>-6520.8</v>
      </c>
      <c r="F32" s="29">
        <f t="shared" si="8"/>
        <v>-22721.6</v>
      </c>
      <c r="G32" s="29">
        <f t="shared" si="8"/>
        <v>-51370</v>
      </c>
      <c r="H32" s="29">
        <f t="shared" si="8"/>
        <v>-6701.2</v>
      </c>
      <c r="I32" s="29">
        <f t="shared" si="8"/>
        <v>-57877.6</v>
      </c>
      <c r="J32" s="29">
        <f t="shared" si="8"/>
        <v>-33000</v>
      </c>
      <c r="K32" s="29">
        <f t="shared" si="8"/>
        <v>-15382.4</v>
      </c>
      <c r="L32" s="29">
        <f t="shared" si="8"/>
        <v>-14709.2</v>
      </c>
      <c r="M32" s="29">
        <f t="shared" si="8"/>
        <v>-23667.6</v>
      </c>
      <c r="N32" s="29">
        <f t="shared" si="8"/>
        <v>-15958.8</v>
      </c>
      <c r="O32" s="29">
        <f t="shared" si="8"/>
        <v>-355260.4</v>
      </c>
    </row>
    <row r="33" spans="1:26" ht="18.75" customHeight="1">
      <c r="A33" s="27" t="s">
        <v>39</v>
      </c>
      <c r="B33" s="16">
        <f>ROUND((-B9)*$G$3,2)</f>
        <v>-41844</v>
      </c>
      <c r="C33" s="16">
        <f aca="true" t="shared" si="9" ref="C33:N33">ROUND((-C9)*$G$3,2)</f>
        <v>-42565.6</v>
      </c>
      <c r="D33" s="16">
        <f t="shared" si="9"/>
        <v>-22941.6</v>
      </c>
      <c r="E33" s="16">
        <f t="shared" si="9"/>
        <v>-6520.8</v>
      </c>
      <c r="F33" s="16">
        <f t="shared" si="9"/>
        <v>-22721.6</v>
      </c>
      <c r="G33" s="16">
        <f t="shared" si="9"/>
        <v>-51370</v>
      </c>
      <c r="H33" s="16">
        <f t="shared" si="9"/>
        <v>-6701.2</v>
      </c>
      <c r="I33" s="16">
        <f t="shared" si="9"/>
        <v>-57877.6</v>
      </c>
      <c r="J33" s="16">
        <f t="shared" si="9"/>
        <v>-33000</v>
      </c>
      <c r="K33" s="16">
        <f t="shared" si="9"/>
        <v>-15382.4</v>
      </c>
      <c r="L33" s="16">
        <f t="shared" si="9"/>
        <v>-14709.2</v>
      </c>
      <c r="M33" s="16">
        <f t="shared" si="9"/>
        <v>-23667.6</v>
      </c>
      <c r="N33" s="16">
        <f t="shared" si="9"/>
        <v>-15958.8</v>
      </c>
      <c r="O33" s="30">
        <f aca="true" t="shared" si="10" ref="O33:O55">SUM(B33:N33)</f>
        <v>-355260.4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-7519.59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-7519.590000000084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-7519.59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-7519.59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1475111.78</v>
      </c>
      <c r="C53" s="34">
        <f aca="true" t="shared" si="13" ref="C53:N53">+C20+C31</f>
        <v>1051833.49</v>
      </c>
      <c r="D53" s="34">
        <f t="shared" si="13"/>
        <v>955803.3</v>
      </c>
      <c r="E53" s="34">
        <f t="shared" si="13"/>
        <v>292944.7299999999</v>
      </c>
      <c r="F53" s="34">
        <f t="shared" si="13"/>
        <v>1031268.57</v>
      </c>
      <c r="G53" s="34">
        <f t="shared" si="13"/>
        <v>1420662.07</v>
      </c>
      <c r="H53" s="34">
        <f t="shared" si="13"/>
        <v>244767</v>
      </c>
      <c r="I53" s="34">
        <f t="shared" si="13"/>
        <v>1068259.7199999997</v>
      </c>
      <c r="J53" s="34">
        <f t="shared" si="13"/>
        <v>934666.41</v>
      </c>
      <c r="K53" s="34">
        <f t="shared" si="13"/>
        <v>1278347.9200000002</v>
      </c>
      <c r="L53" s="34">
        <f t="shared" si="13"/>
        <v>1170438.56</v>
      </c>
      <c r="M53" s="34">
        <f t="shared" si="13"/>
        <v>637473.4000000001</v>
      </c>
      <c r="N53" s="34">
        <f t="shared" si="13"/>
        <v>326202.95</v>
      </c>
      <c r="O53" s="34">
        <f>SUM(B53:N53)</f>
        <v>11887779.9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1475111.77</v>
      </c>
      <c r="C59" s="42">
        <f t="shared" si="14"/>
        <v>1051833.48</v>
      </c>
      <c r="D59" s="42">
        <f t="shared" si="14"/>
        <v>955803.29</v>
      </c>
      <c r="E59" s="42">
        <f t="shared" si="14"/>
        <v>292944.73</v>
      </c>
      <c r="F59" s="42">
        <f t="shared" si="14"/>
        <v>1031268.56</v>
      </c>
      <c r="G59" s="42">
        <f t="shared" si="14"/>
        <v>1420662.07</v>
      </c>
      <c r="H59" s="42">
        <f t="shared" si="14"/>
        <v>244767</v>
      </c>
      <c r="I59" s="42">
        <f t="shared" si="14"/>
        <v>1068259.72</v>
      </c>
      <c r="J59" s="42">
        <f t="shared" si="14"/>
        <v>934666.42</v>
      </c>
      <c r="K59" s="42">
        <f t="shared" si="14"/>
        <v>1278347.91</v>
      </c>
      <c r="L59" s="42">
        <f t="shared" si="14"/>
        <v>1170438.56</v>
      </c>
      <c r="M59" s="42">
        <f t="shared" si="14"/>
        <v>637473.4</v>
      </c>
      <c r="N59" s="42">
        <f t="shared" si="14"/>
        <v>326202.94</v>
      </c>
      <c r="O59" s="34">
        <f t="shared" si="14"/>
        <v>11887779.850000001</v>
      </c>
      <c r="Q59"/>
    </row>
    <row r="60" spans="1:18" ht="18.75" customHeight="1">
      <c r="A60" s="26" t="s">
        <v>54</v>
      </c>
      <c r="B60" s="42">
        <v>1205998.01</v>
      </c>
      <c r="C60" s="42">
        <v>746446.98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1952444.99</v>
      </c>
      <c r="P60"/>
      <c r="Q60"/>
      <c r="R60" s="41"/>
    </row>
    <row r="61" spans="1:16" ht="18.75" customHeight="1">
      <c r="A61" s="26" t="s">
        <v>55</v>
      </c>
      <c r="B61" s="42">
        <v>269113.76</v>
      </c>
      <c r="C61" s="42">
        <v>305386.5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574500.26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955803.29</v>
      </c>
      <c r="E62" s="43">
        <v>0</v>
      </c>
      <c r="F62" s="43">
        <v>0</v>
      </c>
      <c r="G62" s="43">
        <v>0</v>
      </c>
      <c r="H62" s="42">
        <v>244767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1200570.29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292944.73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292944.73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1031268.56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1031268.56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1420662.07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1420662.07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1068259.72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1068259.72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934666.42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934666.42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1278347.91</v>
      </c>
      <c r="L68" s="29">
        <v>1170438.56</v>
      </c>
      <c r="M68" s="43">
        <v>0</v>
      </c>
      <c r="N68" s="43">
        <v>0</v>
      </c>
      <c r="O68" s="34">
        <f t="shared" si="15"/>
        <v>2448786.4699999997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637473.4</v>
      </c>
      <c r="N69" s="43">
        <v>0</v>
      </c>
      <c r="O69" s="34">
        <f t="shared" si="15"/>
        <v>637473.4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326202.94</v>
      </c>
      <c r="O70" s="46">
        <f t="shared" si="15"/>
        <v>326202.94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2023-08-24T13:04:09Z</dcterms:modified>
  <cp:category/>
  <cp:version/>
  <cp:contentType/>
  <cp:contentStatus/>
</cp:coreProperties>
</file>