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<sst xmlns="http://schemas.openxmlformats.org/spreadsheetml/2006/main" count="88" uniqueCount="85">
  <si>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</si>
  <si>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</si>
  <si>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</si>
  <si>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</si>
  <si>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</si>
  <si>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</si>
  <si>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</si>
  <si>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</si>
  <si>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</si>
  <si>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</si>
  <si>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</si>
  <si>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</si>
  <si>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</si>
  <si>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</si>
  <si>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</si>
  <si>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</si>
  <si>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</si>
  <si>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</si>
  <si>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</si>
  <si>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</si>
  <si>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</si>
  <si>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</si>
  <si>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</si>
  <si>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</si>
  <si>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</si>
  <si>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</si>
  <si>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</si>
  <si>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</si>
  <si>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</si>
  <si>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</si>
  <si>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</si>
  <si>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</si>
  <si>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</si>
  <si>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</si>
  <si>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</si>
  <si>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</si>
  <si>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</si>
  <si>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</si>
  <si>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</si>
  <si>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</si>
  <si>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</si>
  <si>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</si>
  <si>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</si>
  <si>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</si>
  <si>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</si>
  <si>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</si>
  <si>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</si>
  <si>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</si>
  <si>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</si>
  <si>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</si>
  <si>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</si>
  <si>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</si>
  <si>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</si>
  <si>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</si>
  <si>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</si>
  <si>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</si>
  <si>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</si>
  <si>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</si>
  <si>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</si>
  <si>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</si>
  <si>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</si>
  <si>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</si>
  <si>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</si>
  <si>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</si>
  <si>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</si>
  <si>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</si>
  <si>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</si>
  <si>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</si>
  <si>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</si>
  <si>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</si>
  <si>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</si>
  <si>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</si>
  <si>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</si>
  <si>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</si>
  <si>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</si>
  <si>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</si>
  <si>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</si>
  <si>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</si>
  <si>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</si>
  <si>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</si>
  <si>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</si>
  <si>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</si>
  <si>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</si>
  <si>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</si>
  <si>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08/08/23 - VENCIMENTO 15/08/23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</si>
</sst>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" sqref="C1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403096</v>
      </c>
      <c r="C7" s="9">
        <f t="shared" si="0"/>
        <v>238776</v>
      </c>
      <c r="D7" s="9">
        <f t="shared" si="0"/>
        <v>251262</v>
      </c>
      <c r="E7" s="9">
        <f t="shared" si="0"/>
        <v>65285</v>
      </c>
      <c r="F7" s="9">
        <f t="shared" si="0"/>
        <v>240258</v>
      </c>
      <c r="G7" s="9">
        <f t="shared" si="0"/>
        <v>382363</v>
      </c>
      <c r="H7" s="9">
        <f t="shared" si="0"/>
        <v>43710</v>
      </c>
      <c r="I7" s="9">
        <f t="shared" si="0"/>
        <v>305147</v>
      </c>
      <c r="J7" s="9">
        <f t="shared" si="0"/>
        <v>221130</v>
      </c>
      <c r="K7" s="9">
        <f t="shared" si="0"/>
        <v>346056</v>
      </c>
      <c r="L7" s="9">
        <f t="shared" si="0"/>
        <v>268742</v>
      </c>
      <c r="M7" s="9">
        <f t="shared" si="0"/>
        <v>136812</v>
      </c>
      <c r="N7" s="9">
        <f t="shared" si="0"/>
        <v>88882</v>
      </c>
      <c r="O7" s="9">
        <f t="shared" si="0"/>
        <v>2991519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10397</v>
      </c>
      <c r="C8" s="11">
        <f t="shared" si="1"/>
        <v>8579</v>
      </c>
      <c r="D8" s="11">
        <f t="shared" si="1"/>
        <v>5883</v>
      </c>
      <c r="E8" s="11">
        <f t="shared" si="1"/>
        <v>1653</v>
      </c>
      <c r="F8" s="11">
        <f t="shared" si="1"/>
        <v>5804</v>
      </c>
      <c r="G8" s="11">
        <f t="shared" si="1"/>
        <v>12576</v>
      </c>
      <c r="H8" s="11">
        <f t="shared" si="1"/>
        <v>1595</v>
      </c>
      <c r="I8" s="11">
        <f t="shared" si="1"/>
        <v>13933</v>
      </c>
      <c r="J8" s="11">
        <f t="shared" si="1"/>
        <v>8296</v>
      </c>
      <c r="K8" s="11">
        <f t="shared" si="1"/>
        <v>4121</v>
      </c>
      <c r="L8" s="11">
        <f t="shared" si="1"/>
        <v>3800</v>
      </c>
      <c r="M8" s="11">
        <f t="shared" si="1"/>
        <v>5420</v>
      </c>
      <c r="N8" s="11">
        <f t="shared" si="1"/>
        <v>3852</v>
      </c>
      <c r="O8" s="11">
        <f t="shared" si="1"/>
        <v>85909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10397</v>
      </c>
      <c r="C9" s="11">
        <v>8579</v>
      </c>
      <c r="D9" s="11">
        <v>5883</v>
      </c>
      <c r="E9" s="11">
        <v>1653</v>
      </c>
      <c r="F9" s="11">
        <v>5804</v>
      </c>
      <c r="G9" s="11">
        <v>12576</v>
      </c>
      <c r="H9" s="11">
        <v>1595</v>
      </c>
      <c r="I9" s="11">
        <v>13933</v>
      </c>
      <c r="J9" s="11">
        <v>8296</v>
      </c>
      <c r="K9" s="11">
        <v>4120</v>
      </c>
      <c r="L9" s="11">
        <v>3800</v>
      </c>
      <c r="M9" s="11">
        <v>5420</v>
      </c>
      <c r="N9" s="11">
        <v>3839</v>
      </c>
      <c r="O9" s="11">
        <f>SUM(B9:N9)</f>
        <v>85895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13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392699</v>
      </c>
      <c r="C11" s="13">
        <v>230197</v>
      </c>
      <c r="D11" s="13">
        <v>245379</v>
      </c>
      <c r="E11" s="13">
        <v>63632</v>
      </c>
      <c r="F11" s="13">
        <v>234454</v>
      </c>
      <c r="G11" s="13">
        <v>369787</v>
      </c>
      <c r="H11" s="13">
        <v>42115</v>
      </c>
      <c r="I11" s="13">
        <v>291214</v>
      </c>
      <c r="J11" s="13">
        <v>212834</v>
      </c>
      <c r="K11" s="13">
        <v>341935</v>
      </c>
      <c r="L11" s="13">
        <v>264942</v>
      </c>
      <c r="M11" s="13">
        <v>131392</v>
      </c>
      <c r="N11" s="13">
        <v>85030</v>
      </c>
      <c r="O11" s="11">
        <f>SUM(B11:N11)</f>
        <v>2905610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29027</v>
      </c>
      <c r="C12" s="13">
        <v>21049</v>
      </c>
      <c r="D12" s="13">
        <v>19153</v>
      </c>
      <c r="E12" s="13">
        <v>6882</v>
      </c>
      <c r="F12" s="13">
        <v>21945</v>
      </c>
      <c r="G12" s="13">
        <v>36581</v>
      </c>
      <c r="H12" s="13">
        <v>4267</v>
      </c>
      <c r="I12" s="13">
        <v>27880</v>
      </c>
      <c r="J12" s="13">
        <v>18685</v>
      </c>
      <c r="K12" s="13">
        <v>23147</v>
      </c>
      <c r="L12" s="13">
        <v>18623</v>
      </c>
      <c r="M12" s="13">
        <v>6896</v>
      </c>
      <c r="N12" s="13">
        <v>3666</v>
      </c>
      <c r="O12" s="11">
        <f>SUM(B12:N12)</f>
        <v>237801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363672</v>
      </c>
      <c r="C13" s="15">
        <f t="shared" si="2"/>
        <v>209148</v>
      </c>
      <c r="D13" s="15">
        <f t="shared" si="2"/>
        <v>226226</v>
      </c>
      <c r="E13" s="15">
        <f t="shared" si="2"/>
        <v>56750</v>
      </c>
      <c r="F13" s="15">
        <f t="shared" si="2"/>
        <v>212509</v>
      </c>
      <c r="G13" s="15">
        <f t="shared" si="2"/>
        <v>333206</v>
      </c>
      <c r="H13" s="15">
        <f t="shared" si="2"/>
        <v>37848</v>
      </c>
      <c r="I13" s="15">
        <f t="shared" si="2"/>
        <v>263334</v>
      </c>
      <c r="J13" s="15">
        <f t="shared" si="2"/>
        <v>194149</v>
      </c>
      <c r="K13" s="15">
        <f t="shared" si="2"/>
        <v>318788</v>
      </c>
      <c r="L13" s="15">
        <f t="shared" si="2"/>
        <v>246319</v>
      </c>
      <c r="M13" s="15">
        <f t="shared" si="2"/>
        <v>124496</v>
      </c>
      <c r="N13" s="15">
        <f t="shared" si="2"/>
        <v>81364</v>
      </c>
      <c r="O13" s="11">
        <f>SUM(B13:N13)</f>
        <v>2667809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1.167648876129094</v>
      </c>
      <c r="C18" s="19">
        <v>1.371429767684859</v>
      </c>
      <c r="D18" s="19">
        <v>1.305884477198119</v>
      </c>
      <c r="E18" s="19">
        <v>0.891700703157234</v>
      </c>
      <c r="F18" s="19">
        <v>1.319032539861056</v>
      </c>
      <c r="G18" s="19">
        <v>1.400730822017788</v>
      </c>
      <c r="H18" s="19">
        <v>1.621597959510171</v>
      </c>
      <c r="I18" s="19">
        <v>1.124479872896139</v>
      </c>
      <c r="J18" s="19">
        <v>1.338587414869046</v>
      </c>
      <c r="K18" s="19">
        <v>1.192425889690804</v>
      </c>
      <c r="L18" s="19">
        <v>1.225230252638506</v>
      </c>
      <c r="M18" s="19">
        <v>1.178573015361907</v>
      </c>
      <c r="N18" s="19">
        <v>1.043948943499733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1497807.3</v>
      </c>
      <c r="C20" s="24">
        <f t="shared" si="3"/>
        <v>1053767.11</v>
      </c>
      <c r="D20" s="24">
        <f t="shared" si="3"/>
        <v>926477.4200000002</v>
      </c>
      <c r="E20" s="24">
        <f t="shared" si="3"/>
        <v>284170.4099999999</v>
      </c>
      <c r="F20" s="24">
        <f t="shared" si="3"/>
        <v>1037218.8600000001</v>
      </c>
      <c r="G20" s="24">
        <f t="shared" si="3"/>
        <v>1452757.3199999998</v>
      </c>
      <c r="H20" s="24">
        <f t="shared" si="3"/>
        <v>255045.12</v>
      </c>
      <c r="I20" s="24">
        <f t="shared" si="3"/>
        <v>1113643.47</v>
      </c>
      <c r="J20" s="24">
        <f t="shared" si="3"/>
        <v>952495.26</v>
      </c>
      <c r="K20" s="24">
        <f t="shared" si="3"/>
        <v>1269994.4799999997</v>
      </c>
      <c r="L20" s="24">
        <f t="shared" si="3"/>
        <v>1160131.64</v>
      </c>
      <c r="M20" s="24">
        <f t="shared" si="3"/>
        <v>657213.5900000001</v>
      </c>
      <c r="N20" s="24">
        <f t="shared" si="3"/>
        <v>338155.31</v>
      </c>
      <c r="O20" s="24">
        <f>O21+O22+O23+O24+O25+O26+O27+O28+O29</f>
        <v>11998877.290000001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1167769.11</v>
      </c>
      <c r="C21" s="28">
        <f aca="true" t="shared" si="4" ref="C21:N21">ROUND((C15+C16)*C7,2)</f>
        <v>714608.81</v>
      </c>
      <c r="D21" s="28">
        <f t="shared" si="4"/>
        <v>659487.37</v>
      </c>
      <c r="E21" s="28">
        <f t="shared" si="4"/>
        <v>292737.94</v>
      </c>
      <c r="F21" s="28">
        <f t="shared" si="4"/>
        <v>730936.91</v>
      </c>
      <c r="G21" s="28">
        <f t="shared" si="4"/>
        <v>957131.06</v>
      </c>
      <c r="H21" s="28">
        <f t="shared" si="4"/>
        <v>146900.57</v>
      </c>
      <c r="I21" s="28">
        <f t="shared" si="4"/>
        <v>906805.34</v>
      </c>
      <c r="J21" s="28">
        <f t="shared" si="4"/>
        <v>660957.57</v>
      </c>
      <c r="K21" s="28">
        <f t="shared" si="4"/>
        <v>977712.02</v>
      </c>
      <c r="L21" s="28">
        <f t="shared" si="4"/>
        <v>864543.01</v>
      </c>
      <c r="M21" s="28">
        <f t="shared" si="4"/>
        <v>507873.51</v>
      </c>
      <c r="N21" s="28">
        <f t="shared" si="4"/>
        <v>298030.23</v>
      </c>
      <c r="O21" s="28">
        <f aca="true" t="shared" si="5" ref="O21:O29">SUM(B21:N21)</f>
        <v>8885493.450000001</v>
      </c>
    </row>
    <row r="22" spans="1:23" ht="18.75" customHeight="1">
      <c r="A22" s="26" t="s">
        <v>33</v>
      </c>
      <c r="B22" s="28">
        <f>IF(B18&lt;&gt;0,ROUND((B18-1)*B21,2),0)</f>
        <v>195775.18</v>
      </c>
      <c r="C22" s="28">
        <f aca="true" t="shared" si="6" ref="C22:N22">IF(C18&lt;&gt;0,ROUND((C18-1)*C21,2),0)</f>
        <v>265426.98</v>
      </c>
      <c r="D22" s="28">
        <f t="shared" si="6"/>
        <v>201726.95</v>
      </c>
      <c r="E22" s="28">
        <f t="shared" si="6"/>
        <v>-31703.31</v>
      </c>
      <c r="F22" s="28">
        <f t="shared" si="6"/>
        <v>233192.66</v>
      </c>
      <c r="G22" s="28">
        <f t="shared" si="6"/>
        <v>383551.92</v>
      </c>
      <c r="H22" s="28">
        <f t="shared" si="6"/>
        <v>91313.09</v>
      </c>
      <c r="I22" s="28">
        <f t="shared" si="6"/>
        <v>112879.01</v>
      </c>
      <c r="J22" s="28">
        <f t="shared" si="6"/>
        <v>223791.91</v>
      </c>
      <c r="K22" s="28">
        <f t="shared" si="6"/>
        <v>188137.11</v>
      </c>
      <c r="L22" s="28">
        <f t="shared" si="6"/>
        <v>194721.24</v>
      </c>
      <c r="M22" s="28">
        <f t="shared" si="6"/>
        <v>90692.5</v>
      </c>
      <c r="N22" s="28">
        <f t="shared" si="6"/>
        <v>13098.11</v>
      </c>
      <c r="O22" s="28">
        <f t="shared" si="5"/>
        <v>2162603.35</v>
      </c>
      <c r="W22" s="51"/>
    </row>
    <row r="23" spans="1:15" ht="18.75" customHeight="1">
      <c r="A23" s="26" t="s">
        <v>34</v>
      </c>
      <c r="B23" s="28">
        <v>69591.63</v>
      </c>
      <c r="C23" s="28">
        <v>44855.04</v>
      </c>
      <c r="D23" s="28">
        <v>30385.76</v>
      </c>
      <c r="E23" s="28">
        <v>12253.97</v>
      </c>
      <c r="F23" s="28">
        <v>42899.44</v>
      </c>
      <c r="G23" s="28">
        <v>67140.88</v>
      </c>
      <c r="H23" s="28">
        <v>6350.18</v>
      </c>
      <c r="I23" s="28">
        <v>48044.29</v>
      </c>
      <c r="J23" s="28">
        <v>38342.62</v>
      </c>
      <c r="K23" s="28">
        <v>60312.17</v>
      </c>
      <c r="L23" s="28">
        <v>57320.74</v>
      </c>
      <c r="M23" s="28">
        <v>27346.77</v>
      </c>
      <c r="N23" s="28">
        <v>16405.67</v>
      </c>
      <c r="O23" s="28">
        <f t="shared" si="5"/>
        <v>521249.16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1088.98</v>
      </c>
      <c r="C26" s="28">
        <v>778.96</v>
      </c>
      <c r="D26" s="28">
        <v>677.35</v>
      </c>
      <c r="E26" s="28">
        <v>208.42</v>
      </c>
      <c r="F26" s="28">
        <v>765.93</v>
      </c>
      <c r="G26" s="28">
        <v>1068.14</v>
      </c>
      <c r="H26" s="28">
        <v>187.58</v>
      </c>
      <c r="I26" s="28">
        <v>812.83</v>
      </c>
      <c r="J26" s="28">
        <v>700.8</v>
      </c>
      <c r="K26" s="28">
        <v>932.67</v>
      </c>
      <c r="L26" s="28">
        <v>849.3</v>
      </c>
      <c r="M26" s="28">
        <v>476.75</v>
      </c>
      <c r="N26" s="28">
        <v>244.88</v>
      </c>
      <c r="O26" s="28">
        <f t="shared" si="5"/>
        <v>8792.589999999998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</v>
      </c>
      <c r="H27" s="28">
        <v>156.5</v>
      </c>
      <c r="I27" s="28">
        <v>661.25</v>
      </c>
      <c r="J27" s="28">
        <v>632.54</v>
      </c>
      <c r="K27" s="28">
        <v>812.49</v>
      </c>
      <c r="L27" s="28">
        <v>721.22</v>
      </c>
      <c r="M27" s="28">
        <v>408.22</v>
      </c>
      <c r="N27" s="28">
        <v>213.89</v>
      </c>
      <c r="O27" s="28">
        <f t="shared" si="5"/>
        <v>7557.77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-45746.8</v>
      </c>
      <c r="C31" s="28">
        <f aca="true" t="shared" si="7" ref="C31:O31">+C32+C34+C47+C48+C49+C54-C55</f>
        <v>-37747.6</v>
      </c>
      <c r="D31" s="28">
        <f t="shared" si="7"/>
        <v>-25885.2</v>
      </c>
      <c r="E31" s="28">
        <f t="shared" si="7"/>
        <v>-7273.2</v>
      </c>
      <c r="F31" s="28">
        <f t="shared" si="7"/>
        <v>-25537.6</v>
      </c>
      <c r="G31" s="28">
        <f t="shared" si="7"/>
        <v>-55334.4</v>
      </c>
      <c r="H31" s="28">
        <f t="shared" si="7"/>
        <v>-7018</v>
      </c>
      <c r="I31" s="28">
        <f t="shared" si="7"/>
        <v>-61305.2</v>
      </c>
      <c r="J31" s="28">
        <f t="shared" si="7"/>
        <v>-36502.4</v>
      </c>
      <c r="K31" s="28">
        <f t="shared" si="7"/>
        <v>1106872</v>
      </c>
      <c r="L31" s="28">
        <f t="shared" si="7"/>
        <v>1018280</v>
      </c>
      <c r="M31" s="28">
        <f t="shared" si="7"/>
        <v>-23848</v>
      </c>
      <c r="N31" s="28">
        <f t="shared" si="7"/>
        <v>-16891.6</v>
      </c>
      <c r="O31" s="28">
        <f t="shared" si="7"/>
        <v>1782062</v>
      </c>
    </row>
    <row r="32" spans="1:15" ht="18.75" customHeight="1">
      <c r="A32" s="26" t="s">
        <v>38</v>
      </c>
      <c r="B32" s="29">
        <f>+B33</f>
        <v>-45746.8</v>
      </c>
      <c r="C32" s="29">
        <f>+C33</f>
        <v>-37747.6</v>
      </c>
      <c r="D32" s="29">
        <f aca="true" t="shared" si="8" ref="D32:O32">+D33</f>
        <v>-25885.2</v>
      </c>
      <c r="E32" s="29">
        <f t="shared" si="8"/>
        <v>-7273.2</v>
      </c>
      <c r="F32" s="29">
        <f t="shared" si="8"/>
        <v>-25537.6</v>
      </c>
      <c r="G32" s="29">
        <f t="shared" si="8"/>
        <v>-55334.4</v>
      </c>
      <c r="H32" s="29">
        <f t="shared" si="8"/>
        <v>-7018</v>
      </c>
      <c r="I32" s="29">
        <f t="shared" si="8"/>
        <v>-61305.2</v>
      </c>
      <c r="J32" s="29">
        <f t="shared" si="8"/>
        <v>-36502.4</v>
      </c>
      <c r="K32" s="29">
        <f t="shared" si="8"/>
        <v>-18128</v>
      </c>
      <c r="L32" s="29">
        <f t="shared" si="8"/>
        <v>-16720</v>
      </c>
      <c r="M32" s="29">
        <f t="shared" si="8"/>
        <v>-23848</v>
      </c>
      <c r="N32" s="29">
        <f t="shared" si="8"/>
        <v>-16891.6</v>
      </c>
      <c r="O32" s="29">
        <f t="shared" si="8"/>
        <v>-377938</v>
      </c>
    </row>
    <row r="33" spans="1:26" ht="18.75" customHeight="1">
      <c r="A33" s="27" t="s">
        <v>39</v>
      </c>
      <c r="B33" s="16">
        <f>ROUND((-B9)*$G$3,2)</f>
        <v>-45746.8</v>
      </c>
      <c r="C33" s="16">
        <f aca="true" t="shared" si="9" ref="C33:N33">ROUND((-C9)*$G$3,2)</f>
        <v>-37747.6</v>
      </c>
      <c r="D33" s="16">
        <f t="shared" si="9"/>
        <v>-25885.2</v>
      </c>
      <c r="E33" s="16">
        <f t="shared" si="9"/>
        <v>-7273.2</v>
      </c>
      <c r="F33" s="16">
        <f t="shared" si="9"/>
        <v>-25537.6</v>
      </c>
      <c r="G33" s="16">
        <f t="shared" si="9"/>
        <v>-55334.4</v>
      </c>
      <c r="H33" s="16">
        <f t="shared" si="9"/>
        <v>-7018</v>
      </c>
      <c r="I33" s="16">
        <f t="shared" si="9"/>
        <v>-61305.2</v>
      </c>
      <c r="J33" s="16">
        <f t="shared" si="9"/>
        <v>-36502.4</v>
      </c>
      <c r="K33" s="16">
        <f t="shared" si="9"/>
        <v>-18128</v>
      </c>
      <c r="L33" s="16">
        <f t="shared" si="9"/>
        <v>-16720</v>
      </c>
      <c r="M33" s="16">
        <f t="shared" si="9"/>
        <v>-23848</v>
      </c>
      <c r="N33" s="16">
        <f t="shared" si="9"/>
        <v>-16891.6</v>
      </c>
      <c r="O33" s="30">
        <f aca="true" t="shared" si="10" ref="O33:O55">SUM(B33:N33)</f>
        <v>-377938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1125000</v>
      </c>
      <c r="L34" s="29">
        <f t="shared" si="11"/>
        <v>1035000</v>
      </c>
      <c r="M34" s="29">
        <f t="shared" si="11"/>
        <v>0</v>
      </c>
      <c r="N34" s="29">
        <f t="shared" si="11"/>
        <v>0</v>
      </c>
      <c r="O34" s="29">
        <f t="shared" si="11"/>
        <v>2160000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2214000</v>
      </c>
      <c r="L40" s="31">
        <v>2025000</v>
      </c>
      <c r="M40" s="31">
        <v>0</v>
      </c>
      <c r="N40" s="31">
        <v>0</v>
      </c>
      <c r="O40" s="31">
        <f t="shared" si="10"/>
        <v>4239000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1452060.5</v>
      </c>
      <c r="C53" s="34">
        <f aca="true" t="shared" si="13" ref="C53:N53">+C20+C31</f>
        <v>1016019.5100000001</v>
      </c>
      <c r="D53" s="34">
        <f t="shared" si="13"/>
        <v>900592.2200000002</v>
      </c>
      <c r="E53" s="34">
        <f t="shared" si="13"/>
        <v>276897.2099999999</v>
      </c>
      <c r="F53" s="34">
        <f t="shared" si="13"/>
        <v>1011681.2600000001</v>
      </c>
      <c r="G53" s="34">
        <f t="shared" si="13"/>
        <v>1397422.92</v>
      </c>
      <c r="H53" s="34">
        <f t="shared" si="13"/>
        <v>248027.12</v>
      </c>
      <c r="I53" s="34">
        <f t="shared" si="13"/>
        <v>1052338.27</v>
      </c>
      <c r="J53" s="34">
        <f t="shared" si="13"/>
        <v>915992.86</v>
      </c>
      <c r="K53" s="34">
        <f t="shared" si="13"/>
        <v>2376866.4799999995</v>
      </c>
      <c r="L53" s="34">
        <f t="shared" si="13"/>
        <v>2178411.6399999997</v>
      </c>
      <c r="M53" s="34">
        <f t="shared" si="13"/>
        <v>633365.5900000001</v>
      </c>
      <c r="N53" s="34">
        <f t="shared" si="13"/>
        <v>321263.71</v>
      </c>
      <c r="O53" s="34">
        <f>SUM(B53:N53)</f>
        <v>13780939.29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1452060.5</v>
      </c>
      <c r="C59" s="42">
        <f t="shared" si="14"/>
        <v>1016019.51</v>
      </c>
      <c r="D59" s="42">
        <f t="shared" si="14"/>
        <v>900592.22</v>
      </c>
      <c r="E59" s="42">
        <f t="shared" si="14"/>
        <v>276897.21</v>
      </c>
      <c r="F59" s="42">
        <f t="shared" si="14"/>
        <v>1011681.26</v>
      </c>
      <c r="G59" s="42">
        <f t="shared" si="14"/>
        <v>1397422.92</v>
      </c>
      <c r="H59" s="42">
        <f t="shared" si="14"/>
        <v>248027.12</v>
      </c>
      <c r="I59" s="42">
        <f t="shared" si="14"/>
        <v>1052338.27</v>
      </c>
      <c r="J59" s="42">
        <f t="shared" si="14"/>
        <v>915992.87</v>
      </c>
      <c r="K59" s="42">
        <f t="shared" si="14"/>
        <v>2376866.47</v>
      </c>
      <c r="L59" s="42">
        <f t="shared" si="14"/>
        <v>2178411.64</v>
      </c>
      <c r="M59" s="42">
        <f t="shared" si="14"/>
        <v>633365.59</v>
      </c>
      <c r="N59" s="42">
        <f t="shared" si="14"/>
        <v>321263.71</v>
      </c>
      <c r="O59" s="34">
        <f t="shared" si="14"/>
        <v>13780939.290000001</v>
      </c>
      <c r="Q59"/>
    </row>
    <row r="60" spans="1:18" ht="18.75" customHeight="1">
      <c r="A60" s="26" t="s">
        <v>54</v>
      </c>
      <c r="B60" s="42">
        <v>1187326.48</v>
      </c>
      <c r="C60" s="42">
        <v>721269.76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1908596.24</v>
      </c>
      <c r="P60"/>
      <c r="Q60"/>
      <c r="R60" s="41"/>
    </row>
    <row r="61" spans="1:16" ht="18.75" customHeight="1">
      <c r="A61" s="26" t="s">
        <v>55</v>
      </c>
      <c r="B61" s="42">
        <v>264734.02</v>
      </c>
      <c r="C61" s="42">
        <v>294749.75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559483.77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900592.22</v>
      </c>
      <c r="E62" s="43">
        <v>0</v>
      </c>
      <c r="F62" s="43">
        <v>0</v>
      </c>
      <c r="G62" s="43">
        <v>0</v>
      </c>
      <c r="H62" s="42">
        <v>248027.12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1148619.3399999999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276897.21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276897.21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1011681.26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1011681.26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1397422.92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1397422.92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1052338.27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1052338.27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915992.87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915992.87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2376866.47</v>
      </c>
      <c r="L68" s="29">
        <v>2178411.64</v>
      </c>
      <c r="M68" s="43">
        <v>0</v>
      </c>
      <c r="N68" s="43">
        <v>0</v>
      </c>
      <c r="O68" s="34">
        <f t="shared" si="15"/>
        <v>4555278.11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633365.59</v>
      </c>
      <c r="N69" s="43">
        <v>0</v>
      </c>
      <c r="O69" s="34">
        <f t="shared" si="15"/>
        <v>633365.59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321263.71</v>
      </c>
      <c r="O70" s="46">
        <f t="shared" si="15"/>
        <v>321263.71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2023-08-14T14:55:12Z</dcterms:modified>
  <cp:category/>
  <cp:version/>
  <cp:contentType/>
  <cp:contentStatus/>
</cp:coreProperties>
</file>