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<sst xmlns="http://schemas.openxmlformats.org/spreadsheetml/2006/main" count="88" uniqueCount="85">
  <si>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</si>
  <si>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</si>
  <si>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</si>
  <si>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</si>
  <si>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</si>
  <si>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</si>
  <si>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</si>
  <si>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</si>
  <si>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</si>
  <si>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</si>
  <si>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</si>
  <si>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</si>
  <si>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</si>
  <si>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</si>
  <si>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</si>
  <si>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</si>
  <si>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</si>
  <si>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</si>
  <si>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</si>
  <si>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</si>
  <si>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</si>
  <si>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</si>
  <si>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</si>
  <si>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</si>
  <si>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</si>
  <si>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</si>
  <si>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</si>
  <si>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</si>
  <si>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</si>
  <si>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</si>
  <si>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</si>
  <si>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</si>
  <si>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</si>
  <si>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</si>
  <si>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</si>
  <si>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</si>
  <si>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</si>
  <si>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</si>
  <si>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</si>
  <si>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</si>
  <si>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</si>
  <si>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</si>
  <si>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</si>
  <si>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</si>
  <si>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</si>
  <si>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</si>
  <si>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</si>
  <si>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</si>
  <si>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</si>
  <si>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</si>
  <si>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</si>
  <si>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</si>
  <si>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</si>
  <si>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</si>
  <si>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</si>
  <si>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</si>
  <si>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</si>
  <si>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</si>
  <si>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</si>
  <si>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</si>
  <si>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</si>
  <si>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</si>
  <si>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</si>
  <si>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</si>
  <si>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</si>
  <si>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</si>
  <si>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</si>
  <si>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</si>
  <si>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</si>
  <si>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</si>
  <si>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</si>
  <si>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</si>
  <si>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</si>
  <si>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</si>
  <si>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</si>
  <si>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</si>
  <si>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</si>
  <si>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</si>
  <si>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</si>
  <si>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</si>
  <si>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</si>
  <si>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</si>
  <si>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</si>
  <si>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</si>
  <si>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06/08/23 - VENCIMENTO 11/08/23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</si>
</sst>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" sqref="B9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148564</v>
      </c>
      <c r="C7" s="9">
        <f t="shared" si="0"/>
        <v>89217</v>
      </c>
      <c r="D7" s="9">
        <f t="shared" si="0"/>
        <v>103579</v>
      </c>
      <c r="E7" s="9">
        <f t="shared" si="0"/>
        <v>26142</v>
      </c>
      <c r="F7" s="9">
        <f t="shared" si="0"/>
        <v>85546</v>
      </c>
      <c r="G7" s="9">
        <f t="shared" si="0"/>
        <v>128675</v>
      </c>
      <c r="H7" s="9">
        <f t="shared" si="0"/>
        <v>16169</v>
      </c>
      <c r="I7" s="9">
        <f t="shared" si="0"/>
        <v>93864</v>
      </c>
      <c r="J7" s="9">
        <f t="shared" si="0"/>
        <v>83331</v>
      </c>
      <c r="K7" s="9">
        <f t="shared" si="0"/>
        <v>137394</v>
      </c>
      <c r="L7" s="9">
        <f t="shared" si="0"/>
        <v>102414</v>
      </c>
      <c r="M7" s="9">
        <f t="shared" si="0"/>
        <v>45442</v>
      </c>
      <c r="N7" s="9">
        <f t="shared" si="0"/>
        <v>25456</v>
      </c>
      <c r="O7" s="9">
        <f t="shared" si="0"/>
        <v>1085793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6750</v>
      </c>
      <c r="C8" s="11">
        <f t="shared" si="1"/>
        <v>5281</v>
      </c>
      <c r="D8" s="11">
        <f t="shared" si="1"/>
        <v>4209</v>
      </c>
      <c r="E8" s="11">
        <f t="shared" si="1"/>
        <v>989</v>
      </c>
      <c r="F8" s="11">
        <f t="shared" si="1"/>
        <v>3498</v>
      </c>
      <c r="G8" s="11">
        <f t="shared" si="1"/>
        <v>7831</v>
      </c>
      <c r="H8" s="11">
        <f t="shared" si="1"/>
        <v>892</v>
      </c>
      <c r="I8" s="11">
        <f t="shared" si="1"/>
        <v>7100</v>
      </c>
      <c r="J8" s="11">
        <f t="shared" si="1"/>
        <v>4698</v>
      </c>
      <c r="K8" s="11">
        <f t="shared" si="1"/>
        <v>2833</v>
      </c>
      <c r="L8" s="11">
        <f t="shared" si="1"/>
        <v>2262</v>
      </c>
      <c r="M8" s="11">
        <f t="shared" si="1"/>
        <v>2668</v>
      </c>
      <c r="N8" s="11">
        <f t="shared" si="1"/>
        <v>1436</v>
      </c>
      <c r="O8" s="11">
        <f t="shared" si="1"/>
        <v>50447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6750</v>
      </c>
      <c r="C9" s="11">
        <v>5281</v>
      </c>
      <c r="D9" s="11">
        <v>4209</v>
      </c>
      <c r="E9" s="11">
        <v>989</v>
      </c>
      <c r="F9" s="11">
        <v>3498</v>
      </c>
      <c r="G9" s="11">
        <v>7831</v>
      </c>
      <c r="H9" s="11">
        <v>892</v>
      </c>
      <c r="I9" s="11">
        <v>7100</v>
      </c>
      <c r="J9" s="11">
        <v>4698</v>
      </c>
      <c r="K9" s="11">
        <v>2833</v>
      </c>
      <c r="L9" s="11">
        <v>2262</v>
      </c>
      <c r="M9" s="11">
        <v>2668</v>
      </c>
      <c r="N9" s="11">
        <v>1430</v>
      </c>
      <c r="O9" s="11">
        <f>SUM(B9:N9)</f>
        <v>50441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6</v>
      </c>
      <c r="O10" s="11">
        <f>SUM(B10:N10)</f>
        <v>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141814</v>
      </c>
      <c r="C11" s="13">
        <v>83936</v>
      </c>
      <c r="D11" s="13">
        <v>99370</v>
      </c>
      <c r="E11" s="13">
        <v>25153</v>
      </c>
      <c r="F11" s="13">
        <v>82048</v>
      </c>
      <c r="G11" s="13">
        <v>120844</v>
      </c>
      <c r="H11" s="13">
        <v>15277</v>
      </c>
      <c r="I11" s="13">
        <v>86764</v>
      </c>
      <c r="J11" s="13">
        <v>78633</v>
      </c>
      <c r="K11" s="13">
        <v>134561</v>
      </c>
      <c r="L11" s="13">
        <v>100152</v>
      </c>
      <c r="M11" s="13">
        <v>42774</v>
      </c>
      <c r="N11" s="13">
        <v>24020</v>
      </c>
      <c r="O11" s="11">
        <f>SUM(B11:N11)</f>
        <v>1035346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13277</v>
      </c>
      <c r="C12" s="13">
        <v>10005</v>
      </c>
      <c r="D12" s="13">
        <v>9977</v>
      </c>
      <c r="E12" s="13">
        <v>3377</v>
      </c>
      <c r="F12" s="13">
        <v>9735</v>
      </c>
      <c r="G12" s="13">
        <v>15473</v>
      </c>
      <c r="H12" s="13">
        <v>2131</v>
      </c>
      <c r="I12" s="13">
        <v>10990</v>
      </c>
      <c r="J12" s="13">
        <v>9124</v>
      </c>
      <c r="K12" s="13">
        <v>11050</v>
      </c>
      <c r="L12" s="13">
        <v>8318</v>
      </c>
      <c r="M12" s="13">
        <v>2972</v>
      </c>
      <c r="N12" s="13">
        <v>1242</v>
      </c>
      <c r="O12" s="11">
        <f>SUM(B12:N12)</f>
        <v>107671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128537</v>
      </c>
      <c r="C13" s="15">
        <f t="shared" si="2"/>
        <v>73931</v>
      </c>
      <c r="D13" s="15">
        <f t="shared" si="2"/>
        <v>89393</v>
      </c>
      <c r="E13" s="15">
        <f t="shared" si="2"/>
        <v>21776</v>
      </c>
      <c r="F13" s="15">
        <f t="shared" si="2"/>
        <v>72313</v>
      </c>
      <c r="G13" s="15">
        <f t="shared" si="2"/>
        <v>105371</v>
      </c>
      <c r="H13" s="15">
        <f t="shared" si="2"/>
        <v>13146</v>
      </c>
      <c r="I13" s="15">
        <f t="shared" si="2"/>
        <v>75774</v>
      </c>
      <c r="J13" s="15">
        <f t="shared" si="2"/>
        <v>69509</v>
      </c>
      <c r="K13" s="15">
        <f t="shared" si="2"/>
        <v>123511</v>
      </c>
      <c r="L13" s="15">
        <f t="shared" si="2"/>
        <v>91834</v>
      </c>
      <c r="M13" s="15">
        <f t="shared" si="2"/>
        <v>39802</v>
      </c>
      <c r="N13" s="15">
        <f t="shared" si="2"/>
        <v>22778</v>
      </c>
      <c r="O13" s="11">
        <f>SUM(B13:N13)</f>
        <v>927675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1.17804112768742</v>
      </c>
      <c r="C18" s="19">
        <v>1.373190933803066</v>
      </c>
      <c r="D18" s="19">
        <v>1.402061731067439</v>
      </c>
      <c r="E18" s="19">
        <v>0.86144824423016</v>
      </c>
      <c r="F18" s="19">
        <v>1.306327999415772</v>
      </c>
      <c r="G18" s="19">
        <v>1.405566241245221</v>
      </c>
      <c r="H18" s="19">
        <v>1.675365897942925</v>
      </c>
      <c r="I18" s="19">
        <v>1.1175183252244</v>
      </c>
      <c r="J18" s="19">
        <v>1.336353315220308</v>
      </c>
      <c r="K18" s="19">
        <v>1.195781829750973</v>
      </c>
      <c r="L18" s="19">
        <v>1.25268398655237</v>
      </c>
      <c r="M18" s="19">
        <v>1.204527846516456</v>
      </c>
      <c r="N18" s="19">
        <v>1.061711893800758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599423.05</v>
      </c>
      <c r="C20" s="24">
        <f t="shared" si="3"/>
        <v>415060.5900000001</v>
      </c>
      <c r="D20" s="24">
        <f t="shared" si="3"/>
        <v>433553.72</v>
      </c>
      <c r="E20" s="24">
        <f t="shared" si="3"/>
        <v>118397.09999999999</v>
      </c>
      <c r="F20" s="24">
        <f t="shared" si="3"/>
        <v>388783.72</v>
      </c>
      <c r="G20" s="24">
        <f t="shared" si="3"/>
        <v>525326.5399999999</v>
      </c>
      <c r="H20" s="24">
        <f t="shared" si="3"/>
        <v>104985.31999999998</v>
      </c>
      <c r="I20" s="24">
        <f t="shared" si="3"/>
        <v>378280.11</v>
      </c>
      <c r="J20" s="24">
        <f t="shared" si="3"/>
        <v>380380.45</v>
      </c>
      <c r="K20" s="24">
        <f t="shared" si="3"/>
        <v>539344.02</v>
      </c>
      <c r="L20" s="24">
        <f t="shared" si="3"/>
        <v>482831.8900000001</v>
      </c>
      <c r="M20" s="24">
        <f t="shared" si="3"/>
        <v>249368.28</v>
      </c>
      <c r="N20" s="24">
        <f t="shared" si="3"/>
        <v>108378.01999999996</v>
      </c>
      <c r="O20" s="24">
        <f>O21+O22+O23+O24+O25+O26+O27+O28+O29</f>
        <v>4724112.81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430389.91</v>
      </c>
      <c r="C21" s="28">
        <f aca="true" t="shared" si="4" ref="C21:N21">ROUND((C15+C16)*C7,2)</f>
        <v>267008.64</v>
      </c>
      <c r="D21" s="28">
        <f t="shared" si="4"/>
        <v>271863.8</v>
      </c>
      <c r="E21" s="28">
        <f t="shared" si="4"/>
        <v>117220.73</v>
      </c>
      <c r="F21" s="28">
        <f t="shared" si="4"/>
        <v>260256.6</v>
      </c>
      <c r="G21" s="28">
        <f t="shared" si="4"/>
        <v>322099.26</v>
      </c>
      <c r="H21" s="28">
        <f t="shared" si="4"/>
        <v>54340.78</v>
      </c>
      <c r="I21" s="28">
        <f t="shared" si="4"/>
        <v>278935.65</v>
      </c>
      <c r="J21" s="28">
        <f t="shared" si="4"/>
        <v>249076.36</v>
      </c>
      <c r="K21" s="28">
        <f t="shared" si="4"/>
        <v>388179.27</v>
      </c>
      <c r="L21" s="28">
        <f t="shared" si="4"/>
        <v>329465.84</v>
      </c>
      <c r="M21" s="28">
        <f t="shared" si="4"/>
        <v>168689.79</v>
      </c>
      <c r="N21" s="28">
        <f t="shared" si="4"/>
        <v>85356.51</v>
      </c>
      <c r="O21" s="28">
        <f aca="true" t="shared" si="5" ref="O21:O29">SUM(B21:N21)</f>
        <v>3222883.1399999997</v>
      </c>
    </row>
    <row r="22" spans="1:23" ht="18.75" customHeight="1">
      <c r="A22" s="26" t="s">
        <v>33</v>
      </c>
      <c r="B22" s="28">
        <f>IF(B18&lt;&gt;0,ROUND((B18-1)*B21,2),0)</f>
        <v>76627.1</v>
      </c>
      <c r="C22" s="28">
        <f aca="true" t="shared" si="6" ref="C22:N22">IF(C18&lt;&gt;0,ROUND((C18-1)*C21,2),0)</f>
        <v>99645.2</v>
      </c>
      <c r="D22" s="28">
        <f t="shared" si="6"/>
        <v>109306.03</v>
      </c>
      <c r="E22" s="28">
        <f t="shared" si="6"/>
        <v>-16241.14</v>
      </c>
      <c r="F22" s="28">
        <f t="shared" si="6"/>
        <v>79723.88</v>
      </c>
      <c r="G22" s="28">
        <f t="shared" si="6"/>
        <v>130632.59</v>
      </c>
      <c r="H22" s="28">
        <f t="shared" si="6"/>
        <v>36699.91</v>
      </c>
      <c r="I22" s="28">
        <f t="shared" si="6"/>
        <v>32780.05</v>
      </c>
      <c r="J22" s="28">
        <f t="shared" si="6"/>
        <v>83777.66</v>
      </c>
      <c r="K22" s="28">
        <f t="shared" si="6"/>
        <v>75998.45</v>
      </c>
      <c r="L22" s="28">
        <f t="shared" si="6"/>
        <v>83250.74</v>
      </c>
      <c r="M22" s="28">
        <f t="shared" si="6"/>
        <v>34501.76</v>
      </c>
      <c r="N22" s="28">
        <f t="shared" si="6"/>
        <v>5267.51</v>
      </c>
      <c r="O22" s="28">
        <f t="shared" si="5"/>
        <v>831969.74</v>
      </c>
      <c r="W22" s="51"/>
    </row>
    <row r="23" spans="1:15" ht="18.75" customHeight="1">
      <c r="A23" s="26" t="s">
        <v>34</v>
      </c>
      <c r="B23" s="28">
        <v>27612.22</v>
      </c>
      <c r="C23" s="28">
        <v>19431.47</v>
      </c>
      <c r="D23" s="28">
        <v>17282.5</v>
      </c>
      <c r="E23" s="28">
        <v>6499.23</v>
      </c>
      <c r="F23" s="28">
        <v>18566.49</v>
      </c>
      <c r="G23" s="28">
        <v>27642.94</v>
      </c>
      <c r="H23" s="28">
        <v>3434.7</v>
      </c>
      <c r="I23" s="28">
        <v>20704.29</v>
      </c>
      <c r="J23" s="28">
        <v>18029.48</v>
      </c>
      <c r="K23" s="28">
        <v>31145.52</v>
      </c>
      <c r="L23" s="28">
        <v>26425.4</v>
      </c>
      <c r="M23" s="28">
        <v>14857.68</v>
      </c>
      <c r="N23" s="28">
        <v>7150.93</v>
      </c>
      <c r="O23" s="28">
        <f t="shared" si="5"/>
        <v>238782.84999999998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1211.42</v>
      </c>
      <c r="C26" s="28">
        <v>877.96</v>
      </c>
      <c r="D26" s="28">
        <v>901.4</v>
      </c>
      <c r="E26" s="28">
        <v>244.89</v>
      </c>
      <c r="F26" s="28">
        <v>812.83</v>
      </c>
      <c r="G26" s="28">
        <v>1086.37</v>
      </c>
      <c r="H26" s="28">
        <v>216.23</v>
      </c>
      <c r="I26" s="28">
        <v>758.12</v>
      </c>
      <c r="J26" s="28">
        <v>794.59</v>
      </c>
      <c r="K26" s="28">
        <v>1120.24</v>
      </c>
      <c r="L26" s="28">
        <v>992.59</v>
      </c>
      <c r="M26" s="28">
        <v>494.99</v>
      </c>
      <c r="N26" s="28">
        <v>226.65</v>
      </c>
      <c r="O26" s="28">
        <f t="shared" si="5"/>
        <v>9738.279999999999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954.65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845.16</v>
      </c>
      <c r="H27" s="28">
        <v>156.5</v>
      </c>
      <c r="I27" s="28">
        <v>661.25</v>
      </c>
      <c r="J27" s="28">
        <v>632.54</v>
      </c>
      <c r="K27" s="28">
        <v>812.52</v>
      </c>
      <c r="L27" s="28">
        <v>721.19</v>
      </c>
      <c r="M27" s="28">
        <v>408.22</v>
      </c>
      <c r="N27" s="28">
        <v>213.89</v>
      </c>
      <c r="O27" s="28">
        <f t="shared" si="5"/>
        <v>7557.830000000002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58723.55</v>
      </c>
      <c r="C29" s="28">
        <v>23596.12</v>
      </c>
      <c r="D29" s="28">
        <v>31556.35</v>
      </c>
      <c r="E29" s="28">
        <v>8664.72</v>
      </c>
      <c r="F29" s="28">
        <v>26774.54</v>
      </c>
      <c r="G29" s="28">
        <v>40896.56</v>
      </c>
      <c r="H29" s="28">
        <v>8334.76</v>
      </c>
      <c r="I29" s="28">
        <v>40675.26</v>
      </c>
      <c r="J29" s="28">
        <v>26045.32</v>
      </c>
      <c r="K29" s="28">
        <v>39985.04</v>
      </c>
      <c r="L29" s="28">
        <v>39910.26</v>
      </c>
      <c r="M29" s="28">
        <v>28495.98</v>
      </c>
      <c r="N29" s="28">
        <v>8333.32</v>
      </c>
      <c r="O29" s="28">
        <f t="shared" si="5"/>
        <v>381991.77999999997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-29700</v>
      </c>
      <c r="C31" s="28">
        <f aca="true" t="shared" si="7" ref="C31:O31">+C32+C34+C47+C48+C49+C54-C55</f>
        <v>-23236.4</v>
      </c>
      <c r="D31" s="28">
        <f t="shared" si="7"/>
        <v>-18519.6</v>
      </c>
      <c r="E31" s="28">
        <f t="shared" si="7"/>
        <v>-4351.6</v>
      </c>
      <c r="F31" s="28">
        <f t="shared" si="7"/>
        <v>-15391.2</v>
      </c>
      <c r="G31" s="28">
        <f t="shared" si="7"/>
        <v>-34456.4</v>
      </c>
      <c r="H31" s="28">
        <f t="shared" si="7"/>
        <v>-3924.8</v>
      </c>
      <c r="I31" s="28">
        <f t="shared" si="7"/>
        <v>-31240</v>
      </c>
      <c r="J31" s="28">
        <f t="shared" si="7"/>
        <v>-20671.2</v>
      </c>
      <c r="K31" s="28">
        <f t="shared" si="7"/>
        <v>-417465.2</v>
      </c>
      <c r="L31" s="28">
        <f t="shared" si="7"/>
        <v>-378952.8</v>
      </c>
      <c r="M31" s="28">
        <f t="shared" si="7"/>
        <v>-11739.2</v>
      </c>
      <c r="N31" s="28">
        <f t="shared" si="7"/>
        <v>-6292</v>
      </c>
      <c r="O31" s="28">
        <f t="shared" si="7"/>
        <v>-995940.4</v>
      </c>
    </row>
    <row r="32" spans="1:15" ht="18.75" customHeight="1">
      <c r="A32" s="26" t="s">
        <v>38</v>
      </c>
      <c r="B32" s="29">
        <f>+B33</f>
        <v>-29700</v>
      </c>
      <c r="C32" s="29">
        <f>+C33</f>
        <v>-23236.4</v>
      </c>
      <c r="D32" s="29">
        <f aca="true" t="shared" si="8" ref="D32:O32">+D33</f>
        <v>-18519.6</v>
      </c>
      <c r="E32" s="29">
        <f t="shared" si="8"/>
        <v>-4351.6</v>
      </c>
      <c r="F32" s="29">
        <f t="shared" si="8"/>
        <v>-15391.2</v>
      </c>
      <c r="G32" s="29">
        <f t="shared" si="8"/>
        <v>-34456.4</v>
      </c>
      <c r="H32" s="29">
        <f t="shared" si="8"/>
        <v>-3924.8</v>
      </c>
      <c r="I32" s="29">
        <f t="shared" si="8"/>
        <v>-31240</v>
      </c>
      <c r="J32" s="29">
        <f t="shared" si="8"/>
        <v>-20671.2</v>
      </c>
      <c r="K32" s="29">
        <f t="shared" si="8"/>
        <v>-12465.2</v>
      </c>
      <c r="L32" s="29">
        <f t="shared" si="8"/>
        <v>-9952.8</v>
      </c>
      <c r="M32" s="29">
        <f t="shared" si="8"/>
        <v>-11739.2</v>
      </c>
      <c r="N32" s="29">
        <f t="shared" si="8"/>
        <v>-6292</v>
      </c>
      <c r="O32" s="29">
        <f t="shared" si="8"/>
        <v>-221940.40000000002</v>
      </c>
    </row>
    <row r="33" spans="1:26" ht="18.75" customHeight="1">
      <c r="A33" s="27" t="s">
        <v>39</v>
      </c>
      <c r="B33" s="16">
        <f>ROUND((-B9)*$G$3,2)</f>
        <v>-29700</v>
      </c>
      <c r="C33" s="16">
        <f aca="true" t="shared" si="9" ref="C33:N33">ROUND((-C9)*$G$3,2)</f>
        <v>-23236.4</v>
      </c>
      <c r="D33" s="16">
        <f t="shared" si="9"/>
        <v>-18519.6</v>
      </c>
      <c r="E33" s="16">
        <f t="shared" si="9"/>
        <v>-4351.6</v>
      </c>
      <c r="F33" s="16">
        <f t="shared" si="9"/>
        <v>-15391.2</v>
      </c>
      <c r="G33" s="16">
        <f t="shared" si="9"/>
        <v>-34456.4</v>
      </c>
      <c r="H33" s="16">
        <f t="shared" si="9"/>
        <v>-3924.8</v>
      </c>
      <c r="I33" s="16">
        <f t="shared" si="9"/>
        <v>-31240</v>
      </c>
      <c r="J33" s="16">
        <f t="shared" si="9"/>
        <v>-20671.2</v>
      </c>
      <c r="K33" s="16">
        <f t="shared" si="9"/>
        <v>-12465.2</v>
      </c>
      <c r="L33" s="16">
        <f t="shared" si="9"/>
        <v>-9952.8</v>
      </c>
      <c r="M33" s="16">
        <f t="shared" si="9"/>
        <v>-11739.2</v>
      </c>
      <c r="N33" s="16">
        <f t="shared" si="9"/>
        <v>-6292</v>
      </c>
      <c r="O33" s="30">
        <f aca="true" t="shared" si="10" ref="O33:O55">SUM(B33:N33)</f>
        <v>-221940.40000000002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-405000</v>
      </c>
      <c r="L34" s="29">
        <f t="shared" si="11"/>
        <v>-369000</v>
      </c>
      <c r="M34" s="29">
        <f t="shared" si="11"/>
        <v>0</v>
      </c>
      <c r="N34" s="29">
        <f t="shared" si="11"/>
        <v>0</v>
      </c>
      <c r="O34" s="29">
        <f t="shared" si="11"/>
        <v>-774000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569723.05</v>
      </c>
      <c r="C53" s="34">
        <f aca="true" t="shared" si="13" ref="C53:N53">+C20+C31</f>
        <v>391824.19000000006</v>
      </c>
      <c r="D53" s="34">
        <f t="shared" si="13"/>
        <v>415034.12</v>
      </c>
      <c r="E53" s="34">
        <f t="shared" si="13"/>
        <v>114045.49999999999</v>
      </c>
      <c r="F53" s="34">
        <f t="shared" si="13"/>
        <v>373392.51999999996</v>
      </c>
      <c r="G53" s="34">
        <f t="shared" si="13"/>
        <v>490870.1399999999</v>
      </c>
      <c r="H53" s="34">
        <f t="shared" si="13"/>
        <v>101060.51999999997</v>
      </c>
      <c r="I53" s="34">
        <f t="shared" si="13"/>
        <v>347040.11</v>
      </c>
      <c r="J53" s="34">
        <f t="shared" si="13"/>
        <v>359709.25</v>
      </c>
      <c r="K53" s="34">
        <f t="shared" si="13"/>
        <v>121878.82</v>
      </c>
      <c r="L53" s="34">
        <f t="shared" si="13"/>
        <v>103879.09000000008</v>
      </c>
      <c r="M53" s="34">
        <f t="shared" si="13"/>
        <v>237629.08</v>
      </c>
      <c r="N53" s="34">
        <f t="shared" si="13"/>
        <v>102086.01999999996</v>
      </c>
      <c r="O53" s="34">
        <f>SUM(B53:N53)</f>
        <v>3728172.4099999997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569723.05</v>
      </c>
      <c r="C59" s="42">
        <f t="shared" si="14"/>
        <v>391824.18</v>
      </c>
      <c r="D59" s="42">
        <f t="shared" si="14"/>
        <v>415034.12</v>
      </c>
      <c r="E59" s="42">
        <f t="shared" si="14"/>
        <v>114045.5</v>
      </c>
      <c r="F59" s="42">
        <f t="shared" si="14"/>
        <v>373392.52</v>
      </c>
      <c r="G59" s="42">
        <f t="shared" si="14"/>
        <v>490870.14</v>
      </c>
      <c r="H59" s="42">
        <f t="shared" si="14"/>
        <v>101060.51</v>
      </c>
      <c r="I59" s="42">
        <f t="shared" si="14"/>
        <v>347040.11</v>
      </c>
      <c r="J59" s="42">
        <f t="shared" si="14"/>
        <v>359709.25</v>
      </c>
      <c r="K59" s="42">
        <f t="shared" si="14"/>
        <v>121878.82</v>
      </c>
      <c r="L59" s="42">
        <f t="shared" si="14"/>
        <v>103879.09</v>
      </c>
      <c r="M59" s="42">
        <f t="shared" si="14"/>
        <v>237629.08</v>
      </c>
      <c r="N59" s="42">
        <f t="shared" si="14"/>
        <v>102086.02</v>
      </c>
      <c r="O59" s="34">
        <f t="shared" si="14"/>
        <v>3728172.39</v>
      </c>
      <c r="Q59"/>
    </row>
    <row r="60" spans="1:18" ht="18.75" customHeight="1">
      <c r="A60" s="26" t="s">
        <v>54</v>
      </c>
      <c r="B60" s="42">
        <v>472633.14</v>
      </c>
      <c r="C60" s="42">
        <v>282460.45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755093.5900000001</v>
      </c>
      <c r="P60"/>
      <c r="Q60"/>
      <c r="R60" s="41"/>
    </row>
    <row r="61" spans="1:16" ht="18.75" customHeight="1">
      <c r="A61" s="26" t="s">
        <v>55</v>
      </c>
      <c r="B61" s="42">
        <v>97089.91</v>
      </c>
      <c r="C61" s="42">
        <v>109363.73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206453.64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415034.12</v>
      </c>
      <c r="E62" s="43">
        <v>0</v>
      </c>
      <c r="F62" s="43">
        <v>0</v>
      </c>
      <c r="G62" s="43">
        <v>0</v>
      </c>
      <c r="H62" s="42">
        <v>101060.51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516094.63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114045.5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114045.5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373392.52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373392.52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490870.14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490870.14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347040.11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347040.11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359709.25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359709.25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121878.82</v>
      </c>
      <c r="L68" s="29">
        <v>103879.09</v>
      </c>
      <c r="M68" s="43">
        <v>0</v>
      </c>
      <c r="N68" s="43">
        <v>0</v>
      </c>
      <c r="O68" s="34">
        <f t="shared" si="15"/>
        <v>225757.91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237629.08</v>
      </c>
      <c r="N69" s="43">
        <v>0</v>
      </c>
      <c r="O69" s="34">
        <f t="shared" si="15"/>
        <v>237629.08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102086.02</v>
      </c>
      <c r="O70" s="46">
        <f t="shared" si="15"/>
        <v>102086.02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2023-08-10T17:18:24Z</dcterms:modified>
  <cp:category/>
  <cp:version/>
  <cp:contentType/>
  <cp:contentStatus/>
</cp:coreProperties>
</file>