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<sst xmlns="http://schemas.openxmlformats.org/spreadsheetml/2006/main" count="88" uniqueCount="85">
  <si>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</si>
  <si>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</si>
  <si>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</si>
  <si>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</si>
  <si>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</si>
  <si>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</si>
  <si>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</si>
  <si>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</si>
  <si>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</si>
  <si>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</si>
  <si>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</si>
  <si>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</si>
  <si>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</si>
  <si>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</si>
  <si>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</si>
  <si>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</si>
  <si>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</si>
  <si>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</si>
  <si>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</si>
  <si>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</si>
  <si>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</si>
  <si>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</si>
  <si>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</si>
  <si>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</si>
  <si>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</si>
  <si>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</si>
  <si>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</si>
  <si>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</si>
  <si>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</si>
  <si>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</si>
  <si>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</si>
  <si>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</si>
  <si>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</si>
  <si>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</si>
  <si>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</si>
  <si>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</si>
  <si>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</si>
  <si>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</si>
  <si>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</si>
  <si>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</si>
  <si>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</si>
  <si>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</si>
  <si>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</si>
  <si>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</si>
  <si>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</si>
  <si>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</si>
  <si>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</si>
  <si>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</si>
  <si>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</si>
  <si>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</si>
  <si>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</si>
  <si>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</si>
  <si>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</si>
  <si>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</si>
  <si>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</si>
  <si>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</si>
  <si>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</si>
  <si>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</si>
  <si>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</si>
  <si>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</si>
  <si>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</si>
  <si>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</si>
  <si>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</si>
  <si>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</si>
  <si>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</si>
  <si>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</si>
  <si>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</si>
  <si>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</si>
  <si>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</si>
  <si>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</si>
  <si>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</si>
  <si>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</si>
  <si>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</si>
  <si>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</si>
  <si>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</si>
  <si>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</si>
  <si>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</si>
  <si>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</si>
  <si>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</si>
  <si>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</si>
  <si>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</si>
  <si>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</si>
  <si>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</si>
  <si>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</si>
  <si>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03/08/23 - VENCIMENTO 10/08/23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</si>
</sst>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914400</xdr:colOff>
      <xdr:row>77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1" sqref="C11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400416</v>
      </c>
      <c r="C7" s="9">
        <f t="shared" si="0"/>
        <v>255169</v>
      </c>
      <c r="D7" s="9">
        <f t="shared" si="0"/>
        <v>253666</v>
      </c>
      <c r="E7" s="9">
        <f t="shared" si="0"/>
        <v>72106</v>
      </c>
      <c r="F7" s="9">
        <f t="shared" si="0"/>
        <v>229112</v>
      </c>
      <c r="G7" s="9">
        <f t="shared" si="0"/>
        <v>382740</v>
      </c>
      <c r="H7" s="9">
        <f t="shared" si="0"/>
        <v>45042</v>
      </c>
      <c r="I7" s="9">
        <f t="shared" si="0"/>
        <v>310574</v>
      </c>
      <c r="J7" s="9">
        <f t="shared" si="0"/>
        <v>226406</v>
      </c>
      <c r="K7" s="9">
        <f t="shared" si="0"/>
        <v>356766</v>
      </c>
      <c r="L7" s="9">
        <f t="shared" si="0"/>
        <v>269559</v>
      </c>
      <c r="M7" s="9">
        <f t="shared" si="0"/>
        <v>137570</v>
      </c>
      <c r="N7" s="9">
        <f t="shared" si="0"/>
        <v>89703</v>
      </c>
      <c r="O7" s="9">
        <f t="shared" si="0"/>
        <v>3028829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9684</v>
      </c>
      <c r="C8" s="11">
        <f t="shared" si="1"/>
        <v>9136</v>
      </c>
      <c r="D8" s="11">
        <f t="shared" si="1"/>
        <v>5528</v>
      </c>
      <c r="E8" s="11">
        <f t="shared" si="1"/>
        <v>1621</v>
      </c>
      <c r="F8" s="11">
        <f t="shared" si="1"/>
        <v>5173</v>
      </c>
      <c r="G8" s="11">
        <f t="shared" si="1"/>
        <v>12302</v>
      </c>
      <c r="H8" s="11">
        <f t="shared" si="1"/>
        <v>1619</v>
      </c>
      <c r="I8" s="11">
        <f t="shared" si="1"/>
        <v>13471</v>
      </c>
      <c r="J8" s="11">
        <f t="shared" si="1"/>
        <v>7735</v>
      </c>
      <c r="K8" s="11">
        <f t="shared" si="1"/>
        <v>3808</v>
      </c>
      <c r="L8" s="11">
        <f t="shared" si="1"/>
        <v>3415</v>
      </c>
      <c r="M8" s="11">
        <f t="shared" si="1"/>
        <v>5213</v>
      </c>
      <c r="N8" s="11">
        <f t="shared" si="1"/>
        <v>3523</v>
      </c>
      <c r="O8" s="11">
        <f t="shared" si="1"/>
        <v>82228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9684</v>
      </c>
      <c r="C9" s="11">
        <v>9136</v>
      </c>
      <c r="D9" s="11">
        <v>5528</v>
      </c>
      <c r="E9" s="11">
        <v>1621</v>
      </c>
      <c r="F9" s="11">
        <v>5173</v>
      </c>
      <c r="G9" s="11">
        <v>12302</v>
      </c>
      <c r="H9" s="11">
        <v>1619</v>
      </c>
      <c r="I9" s="11">
        <v>13471</v>
      </c>
      <c r="J9" s="11">
        <v>7735</v>
      </c>
      <c r="K9" s="11">
        <v>3805</v>
      </c>
      <c r="L9" s="11">
        <v>3415</v>
      </c>
      <c r="M9" s="11">
        <v>5213</v>
      </c>
      <c r="N9" s="11">
        <v>3509</v>
      </c>
      <c r="O9" s="11">
        <f>SUM(B9:N9)</f>
        <v>82211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3</v>
      </c>
      <c r="L10" s="13">
        <v>0</v>
      </c>
      <c r="M10" s="13">
        <v>0</v>
      </c>
      <c r="N10" s="13">
        <v>14</v>
      </c>
      <c r="O10" s="11">
        <f>SUM(B10:N10)</f>
        <v>17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390732</v>
      </c>
      <c r="C11" s="13">
        <v>246033</v>
      </c>
      <c r="D11" s="13">
        <v>248138</v>
      </c>
      <c r="E11" s="13">
        <v>70485</v>
      </c>
      <c r="F11" s="13">
        <v>223939</v>
      </c>
      <c r="G11" s="13">
        <v>370438</v>
      </c>
      <c r="H11" s="13">
        <v>43423</v>
      </c>
      <c r="I11" s="13">
        <v>297103</v>
      </c>
      <c r="J11" s="13">
        <v>218671</v>
      </c>
      <c r="K11" s="13">
        <v>352958</v>
      </c>
      <c r="L11" s="13">
        <v>266144</v>
      </c>
      <c r="M11" s="13">
        <v>132357</v>
      </c>
      <c r="N11" s="13">
        <v>86180</v>
      </c>
      <c r="O11" s="11">
        <f>SUM(B11:N11)</f>
        <v>2946601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29003</v>
      </c>
      <c r="C12" s="13">
        <v>22713</v>
      </c>
      <c r="D12" s="13">
        <v>19144</v>
      </c>
      <c r="E12" s="13">
        <v>7757</v>
      </c>
      <c r="F12" s="13">
        <v>21110</v>
      </c>
      <c r="G12" s="13">
        <v>36871</v>
      </c>
      <c r="H12" s="13">
        <v>4802</v>
      </c>
      <c r="I12" s="13">
        <v>29341</v>
      </c>
      <c r="J12" s="13">
        <v>19410</v>
      </c>
      <c r="K12" s="13">
        <v>24419</v>
      </c>
      <c r="L12" s="13">
        <v>18374</v>
      </c>
      <c r="M12" s="13">
        <v>6949</v>
      </c>
      <c r="N12" s="13">
        <v>3912</v>
      </c>
      <c r="O12" s="11">
        <f>SUM(B12:N12)</f>
        <v>243805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361729</v>
      </c>
      <c r="C13" s="15">
        <f t="shared" si="2"/>
        <v>223320</v>
      </c>
      <c r="D13" s="15">
        <f t="shared" si="2"/>
        <v>228994</v>
      </c>
      <c r="E13" s="15">
        <f t="shared" si="2"/>
        <v>62728</v>
      </c>
      <c r="F13" s="15">
        <f t="shared" si="2"/>
        <v>202829</v>
      </c>
      <c r="G13" s="15">
        <f t="shared" si="2"/>
        <v>333567</v>
      </c>
      <c r="H13" s="15">
        <f t="shared" si="2"/>
        <v>38621</v>
      </c>
      <c r="I13" s="15">
        <f t="shared" si="2"/>
        <v>267762</v>
      </c>
      <c r="J13" s="15">
        <f t="shared" si="2"/>
        <v>199261</v>
      </c>
      <c r="K13" s="15">
        <f t="shared" si="2"/>
        <v>328539</v>
      </c>
      <c r="L13" s="15">
        <f t="shared" si="2"/>
        <v>247770</v>
      </c>
      <c r="M13" s="15">
        <f t="shared" si="2"/>
        <v>125408</v>
      </c>
      <c r="N13" s="15">
        <f t="shared" si="2"/>
        <v>82268</v>
      </c>
      <c r="O13" s="11">
        <f>SUM(B13:N13)</f>
        <v>2702796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1.196781579448954</v>
      </c>
      <c r="C18" s="19">
        <v>1.333692813274366</v>
      </c>
      <c r="D18" s="19">
        <v>1.331534443558775</v>
      </c>
      <c r="E18" s="19">
        <v>0.852657889035893</v>
      </c>
      <c r="F18" s="19">
        <v>1.428815880911834</v>
      </c>
      <c r="G18" s="19">
        <v>1.422768113996369</v>
      </c>
      <c r="H18" s="19">
        <v>1.610515709679405</v>
      </c>
      <c r="I18" s="19">
        <v>1.162941672558246</v>
      </c>
      <c r="J18" s="19">
        <v>1.354445689050153</v>
      </c>
      <c r="K18" s="19">
        <v>1.194470092880878</v>
      </c>
      <c r="L18" s="19">
        <v>1.240687007296488</v>
      </c>
      <c r="M18" s="19">
        <v>1.19088434419234</v>
      </c>
      <c r="N18" s="19">
        <v>1.047802386148445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1522434.23</v>
      </c>
      <c r="C20" s="24">
        <f t="shared" si="3"/>
        <v>1093440.2800000005</v>
      </c>
      <c r="D20" s="24">
        <f t="shared" si="3"/>
        <v>952394.1500000003</v>
      </c>
      <c r="E20" s="24">
        <f t="shared" si="3"/>
        <v>299046.2099999999</v>
      </c>
      <c r="F20" s="24">
        <f t="shared" si="3"/>
        <v>1068599.1199999999</v>
      </c>
      <c r="G20" s="24">
        <f t="shared" si="3"/>
        <v>1475452.14</v>
      </c>
      <c r="H20" s="24">
        <f t="shared" si="3"/>
        <v>260812.36</v>
      </c>
      <c r="I20" s="24">
        <f t="shared" si="3"/>
        <v>1167053.17</v>
      </c>
      <c r="J20" s="24">
        <f t="shared" si="3"/>
        <v>985821.87</v>
      </c>
      <c r="K20" s="24">
        <f t="shared" si="3"/>
        <v>1309371.1900000002</v>
      </c>
      <c r="L20" s="24">
        <f t="shared" si="3"/>
        <v>1175989.8299999998</v>
      </c>
      <c r="M20" s="24">
        <f t="shared" si="3"/>
        <v>666582.66</v>
      </c>
      <c r="N20" s="24">
        <f t="shared" si="3"/>
        <v>342592.82000000007</v>
      </c>
      <c r="O20" s="24">
        <f>O21+O22+O23+O24+O25+O26+O27+O28+O29</f>
        <v>12319590.030000001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1160005.15</v>
      </c>
      <c r="C21" s="28">
        <f aca="true" t="shared" si="4" ref="C21:N21">ROUND((C15+C16)*C7,2)</f>
        <v>763669.78</v>
      </c>
      <c r="D21" s="28">
        <f t="shared" si="4"/>
        <v>665797.15</v>
      </c>
      <c r="E21" s="28">
        <f t="shared" si="4"/>
        <v>323323.3</v>
      </c>
      <c r="F21" s="28">
        <f t="shared" si="4"/>
        <v>697027.44</v>
      </c>
      <c r="G21" s="28">
        <f t="shared" si="4"/>
        <v>958074.77</v>
      </c>
      <c r="H21" s="28">
        <f t="shared" si="4"/>
        <v>151377.15</v>
      </c>
      <c r="I21" s="28">
        <f t="shared" si="4"/>
        <v>922932.76</v>
      </c>
      <c r="J21" s="28">
        <f t="shared" si="4"/>
        <v>676727.53</v>
      </c>
      <c r="K21" s="28">
        <f t="shared" si="4"/>
        <v>1007970.98</v>
      </c>
      <c r="L21" s="28">
        <f t="shared" si="4"/>
        <v>867171.3</v>
      </c>
      <c r="M21" s="28">
        <f t="shared" si="4"/>
        <v>510687.35</v>
      </c>
      <c r="N21" s="28">
        <f t="shared" si="4"/>
        <v>300783.13</v>
      </c>
      <c r="O21" s="28">
        <f aca="true" t="shared" si="5" ref="O21:O29">SUM(B21:N21)</f>
        <v>9005547.790000001</v>
      </c>
    </row>
    <row r="22" spans="1:23" ht="18.75" customHeight="1">
      <c r="A22" s="26" t="s">
        <v>33</v>
      </c>
      <c r="B22" s="28">
        <f>IF(B18&lt;&gt;0,ROUND((B18-1)*B21,2),0)</f>
        <v>228267.65</v>
      </c>
      <c r="C22" s="28">
        <f aca="true" t="shared" si="6" ref="C22:N22">IF(C18&lt;&gt;0,ROUND((C18-1)*C21,2),0)</f>
        <v>254831.12</v>
      </c>
      <c r="D22" s="28">
        <f t="shared" si="6"/>
        <v>220734.69</v>
      </c>
      <c r="E22" s="28">
        <f t="shared" si="6"/>
        <v>-47639.14</v>
      </c>
      <c r="F22" s="28">
        <f t="shared" si="6"/>
        <v>298896.44</v>
      </c>
      <c r="G22" s="28">
        <f t="shared" si="6"/>
        <v>405043.46</v>
      </c>
      <c r="H22" s="28">
        <f t="shared" si="6"/>
        <v>92418.13</v>
      </c>
      <c r="I22" s="28">
        <f t="shared" si="6"/>
        <v>150384.21</v>
      </c>
      <c r="J22" s="28">
        <f t="shared" si="6"/>
        <v>239863.16</v>
      </c>
      <c r="K22" s="28">
        <f t="shared" si="6"/>
        <v>196020.21</v>
      </c>
      <c r="L22" s="28">
        <f t="shared" si="6"/>
        <v>208716.87</v>
      </c>
      <c r="M22" s="28">
        <f t="shared" si="6"/>
        <v>97482.22</v>
      </c>
      <c r="N22" s="28">
        <f t="shared" si="6"/>
        <v>14378.15</v>
      </c>
      <c r="O22" s="28">
        <f t="shared" si="5"/>
        <v>2359397.17</v>
      </c>
      <c r="W22" s="51"/>
    </row>
    <row r="23" spans="1:15" ht="18.75" customHeight="1">
      <c r="A23" s="26" t="s">
        <v>34</v>
      </c>
      <c r="B23" s="28">
        <v>69490.05</v>
      </c>
      <c r="C23" s="28">
        <v>46047.47</v>
      </c>
      <c r="D23" s="28">
        <v>30977.15</v>
      </c>
      <c r="E23" s="28">
        <v>12472.43</v>
      </c>
      <c r="F23" s="28">
        <v>42477.57</v>
      </c>
      <c r="G23" s="28">
        <v>67403</v>
      </c>
      <c r="H23" s="28">
        <v>6535.8</v>
      </c>
      <c r="I23" s="28">
        <v>47797.93</v>
      </c>
      <c r="J23" s="28">
        <v>39814.99</v>
      </c>
      <c r="K23" s="28">
        <v>61536.37</v>
      </c>
      <c r="L23" s="28">
        <v>56560.25</v>
      </c>
      <c r="M23" s="28">
        <v>27114.88</v>
      </c>
      <c r="N23" s="28">
        <v>16799.81</v>
      </c>
      <c r="O23" s="28">
        <f t="shared" si="5"/>
        <v>525027.7000000001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1088.98</v>
      </c>
      <c r="C26" s="28">
        <v>794.59</v>
      </c>
      <c r="D26" s="28">
        <v>685.17</v>
      </c>
      <c r="E26" s="28">
        <v>216.23</v>
      </c>
      <c r="F26" s="28">
        <v>773.75</v>
      </c>
      <c r="G26" s="28">
        <v>1065.53</v>
      </c>
      <c r="H26" s="28">
        <v>187.58</v>
      </c>
      <c r="I26" s="28">
        <v>836.27</v>
      </c>
      <c r="J26" s="28">
        <v>713.83</v>
      </c>
      <c r="K26" s="28">
        <v>943.09</v>
      </c>
      <c r="L26" s="28">
        <v>844.09</v>
      </c>
      <c r="M26" s="28">
        <v>474.15</v>
      </c>
      <c r="N26" s="28">
        <v>255.31</v>
      </c>
      <c r="O26" s="28">
        <f t="shared" si="5"/>
        <v>8878.57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954.65</v>
      </c>
      <c r="C27" s="28">
        <v>710.77</v>
      </c>
      <c r="D27" s="28">
        <v>623.4</v>
      </c>
      <c r="E27" s="28">
        <v>190.42</v>
      </c>
      <c r="F27" s="28">
        <v>627.32</v>
      </c>
      <c r="G27" s="28">
        <v>845.16</v>
      </c>
      <c r="H27" s="28">
        <v>156.5</v>
      </c>
      <c r="I27" s="28">
        <v>661.25</v>
      </c>
      <c r="J27" s="28">
        <v>632.54</v>
      </c>
      <c r="K27" s="28">
        <v>812.52</v>
      </c>
      <c r="L27" s="28">
        <v>721.19</v>
      </c>
      <c r="M27" s="28">
        <v>408.22</v>
      </c>
      <c r="N27" s="28">
        <v>213.89</v>
      </c>
      <c r="O27" s="28">
        <f t="shared" si="5"/>
        <v>7557.830000000002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58723.55</v>
      </c>
      <c r="C29" s="28">
        <v>23596.12</v>
      </c>
      <c r="D29" s="28">
        <v>31556.35</v>
      </c>
      <c r="E29" s="28">
        <v>8664.72</v>
      </c>
      <c r="F29" s="28">
        <v>26774.54</v>
      </c>
      <c r="G29" s="28">
        <v>40896.56</v>
      </c>
      <c r="H29" s="28">
        <v>8334.76</v>
      </c>
      <c r="I29" s="28">
        <v>40675.26</v>
      </c>
      <c r="J29" s="28">
        <v>26045.32</v>
      </c>
      <c r="K29" s="28">
        <v>39985.04</v>
      </c>
      <c r="L29" s="28">
        <v>39910.26</v>
      </c>
      <c r="M29" s="28">
        <v>28495.98</v>
      </c>
      <c r="N29" s="28">
        <v>8333.32</v>
      </c>
      <c r="O29" s="28">
        <f t="shared" si="5"/>
        <v>381991.77999999997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-42609.6</v>
      </c>
      <c r="C31" s="28">
        <f aca="true" t="shared" si="7" ref="C31:O31">+C32+C34+C47+C48+C49+C54-C55</f>
        <v>-40198.4</v>
      </c>
      <c r="D31" s="28">
        <f t="shared" si="7"/>
        <v>-24323.2</v>
      </c>
      <c r="E31" s="28">
        <f t="shared" si="7"/>
        <v>-7132.4</v>
      </c>
      <c r="F31" s="28">
        <f t="shared" si="7"/>
        <v>-22761.2</v>
      </c>
      <c r="G31" s="28">
        <f t="shared" si="7"/>
        <v>-54128.8</v>
      </c>
      <c r="H31" s="28">
        <f t="shared" si="7"/>
        <v>-7123.6</v>
      </c>
      <c r="I31" s="28">
        <f t="shared" si="7"/>
        <v>-59272.4</v>
      </c>
      <c r="J31" s="28">
        <f t="shared" si="7"/>
        <v>-34034</v>
      </c>
      <c r="K31" s="28">
        <f t="shared" si="7"/>
        <v>-16742</v>
      </c>
      <c r="L31" s="28">
        <f t="shared" si="7"/>
        <v>-15026</v>
      </c>
      <c r="M31" s="28">
        <f t="shared" si="7"/>
        <v>-22937.2</v>
      </c>
      <c r="N31" s="28">
        <f t="shared" si="7"/>
        <v>-15439.6</v>
      </c>
      <c r="O31" s="28">
        <f t="shared" si="7"/>
        <v>-361728.39999999997</v>
      </c>
    </row>
    <row r="32" spans="1:15" ht="18.75" customHeight="1">
      <c r="A32" s="26" t="s">
        <v>38</v>
      </c>
      <c r="B32" s="29">
        <f>+B33</f>
        <v>-42609.6</v>
      </c>
      <c r="C32" s="29">
        <f>+C33</f>
        <v>-40198.4</v>
      </c>
      <c r="D32" s="29">
        <f aca="true" t="shared" si="8" ref="D32:O32">+D33</f>
        <v>-24323.2</v>
      </c>
      <c r="E32" s="29">
        <f t="shared" si="8"/>
        <v>-7132.4</v>
      </c>
      <c r="F32" s="29">
        <f t="shared" si="8"/>
        <v>-22761.2</v>
      </c>
      <c r="G32" s="29">
        <f t="shared" si="8"/>
        <v>-54128.8</v>
      </c>
      <c r="H32" s="29">
        <f t="shared" si="8"/>
        <v>-7123.6</v>
      </c>
      <c r="I32" s="29">
        <f t="shared" si="8"/>
        <v>-59272.4</v>
      </c>
      <c r="J32" s="29">
        <f t="shared" si="8"/>
        <v>-34034</v>
      </c>
      <c r="K32" s="29">
        <f t="shared" si="8"/>
        <v>-16742</v>
      </c>
      <c r="L32" s="29">
        <f t="shared" si="8"/>
        <v>-15026</v>
      </c>
      <c r="M32" s="29">
        <f t="shared" si="8"/>
        <v>-22937.2</v>
      </c>
      <c r="N32" s="29">
        <f t="shared" si="8"/>
        <v>-15439.6</v>
      </c>
      <c r="O32" s="29">
        <f t="shared" si="8"/>
        <v>-361728.39999999997</v>
      </c>
    </row>
    <row r="33" spans="1:26" ht="18.75" customHeight="1">
      <c r="A33" s="27" t="s">
        <v>39</v>
      </c>
      <c r="B33" s="16">
        <f>ROUND((-B9)*$G$3,2)</f>
        <v>-42609.6</v>
      </c>
      <c r="C33" s="16">
        <f aca="true" t="shared" si="9" ref="C33:N33">ROUND((-C9)*$G$3,2)</f>
        <v>-40198.4</v>
      </c>
      <c r="D33" s="16">
        <f t="shared" si="9"/>
        <v>-24323.2</v>
      </c>
      <c r="E33" s="16">
        <f t="shared" si="9"/>
        <v>-7132.4</v>
      </c>
      <c r="F33" s="16">
        <f t="shared" si="9"/>
        <v>-22761.2</v>
      </c>
      <c r="G33" s="16">
        <f t="shared" si="9"/>
        <v>-54128.8</v>
      </c>
      <c r="H33" s="16">
        <f t="shared" si="9"/>
        <v>-7123.6</v>
      </c>
      <c r="I33" s="16">
        <f t="shared" si="9"/>
        <v>-59272.4</v>
      </c>
      <c r="J33" s="16">
        <f t="shared" si="9"/>
        <v>-34034</v>
      </c>
      <c r="K33" s="16">
        <f t="shared" si="9"/>
        <v>-16742</v>
      </c>
      <c r="L33" s="16">
        <f t="shared" si="9"/>
        <v>-15026</v>
      </c>
      <c r="M33" s="16">
        <f t="shared" si="9"/>
        <v>-22937.2</v>
      </c>
      <c r="N33" s="16">
        <f t="shared" si="9"/>
        <v>-15439.6</v>
      </c>
      <c r="O33" s="30">
        <f aca="true" t="shared" si="10" ref="O33:O55">SUM(B33:N33)</f>
        <v>-361728.39999999997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 t="shared" si="11"/>
        <v>0</v>
      </c>
      <c r="O34" s="29">
        <f t="shared" si="11"/>
        <v>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1479824.63</v>
      </c>
      <c r="C53" s="34">
        <f aca="true" t="shared" si="13" ref="C53:N53">+C20+C31</f>
        <v>1053241.8800000006</v>
      </c>
      <c r="D53" s="34">
        <f t="shared" si="13"/>
        <v>928070.9500000003</v>
      </c>
      <c r="E53" s="34">
        <f t="shared" si="13"/>
        <v>291913.8099999999</v>
      </c>
      <c r="F53" s="34">
        <f t="shared" si="13"/>
        <v>1045837.9199999999</v>
      </c>
      <c r="G53" s="34">
        <f t="shared" si="13"/>
        <v>1421323.3399999999</v>
      </c>
      <c r="H53" s="34">
        <f t="shared" si="13"/>
        <v>253688.75999999998</v>
      </c>
      <c r="I53" s="34">
        <f t="shared" si="13"/>
        <v>1107780.77</v>
      </c>
      <c r="J53" s="34">
        <f t="shared" si="13"/>
        <v>951787.87</v>
      </c>
      <c r="K53" s="34">
        <f t="shared" si="13"/>
        <v>1292629.1900000002</v>
      </c>
      <c r="L53" s="34">
        <f t="shared" si="13"/>
        <v>1160963.8299999998</v>
      </c>
      <c r="M53" s="34">
        <f t="shared" si="13"/>
        <v>643645.4600000001</v>
      </c>
      <c r="N53" s="34">
        <f t="shared" si="13"/>
        <v>327153.2200000001</v>
      </c>
      <c r="O53" s="34">
        <f>SUM(B53:N53)</f>
        <v>11957861.63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1479824.64</v>
      </c>
      <c r="C59" s="42">
        <f t="shared" si="14"/>
        <v>1053241.88</v>
      </c>
      <c r="D59" s="42">
        <f t="shared" si="14"/>
        <v>928070.95</v>
      </c>
      <c r="E59" s="42">
        <f t="shared" si="14"/>
        <v>291913.81</v>
      </c>
      <c r="F59" s="42">
        <f t="shared" si="14"/>
        <v>1045837.91</v>
      </c>
      <c r="G59" s="42">
        <f t="shared" si="14"/>
        <v>1421323.34</v>
      </c>
      <c r="H59" s="42">
        <f t="shared" si="14"/>
        <v>253688.76</v>
      </c>
      <c r="I59" s="42">
        <f t="shared" si="14"/>
        <v>1107780.77</v>
      </c>
      <c r="J59" s="42">
        <f t="shared" si="14"/>
        <v>951787.87</v>
      </c>
      <c r="K59" s="42">
        <f t="shared" si="14"/>
        <v>1292629.19</v>
      </c>
      <c r="L59" s="42">
        <f t="shared" si="14"/>
        <v>1160963.82</v>
      </c>
      <c r="M59" s="42">
        <f t="shared" si="14"/>
        <v>643645.46</v>
      </c>
      <c r="N59" s="42">
        <f t="shared" si="14"/>
        <v>327153.22</v>
      </c>
      <c r="O59" s="34">
        <f t="shared" si="14"/>
        <v>11957861.62</v>
      </c>
      <c r="Q59"/>
    </row>
    <row r="60" spans="1:18" ht="18.75" customHeight="1">
      <c r="A60" s="26" t="s">
        <v>54</v>
      </c>
      <c r="B60" s="42">
        <v>1209815.43</v>
      </c>
      <c r="C60" s="42">
        <v>747437.09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1957252.52</v>
      </c>
      <c r="P60"/>
      <c r="Q60"/>
      <c r="R60" s="41"/>
    </row>
    <row r="61" spans="1:16" ht="18.75" customHeight="1">
      <c r="A61" s="26" t="s">
        <v>55</v>
      </c>
      <c r="B61" s="42">
        <v>270009.21</v>
      </c>
      <c r="C61" s="42">
        <v>305804.79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575814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928070.95</v>
      </c>
      <c r="E62" s="43">
        <v>0</v>
      </c>
      <c r="F62" s="43">
        <v>0</v>
      </c>
      <c r="G62" s="43">
        <v>0</v>
      </c>
      <c r="H62" s="42">
        <v>253688.76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1181759.71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291913.81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291913.81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1045837.91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1045837.91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1421323.34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1421323.34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1107780.77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1107780.77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951787.87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951787.87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1292629.19</v>
      </c>
      <c r="L68" s="29">
        <v>1160963.82</v>
      </c>
      <c r="M68" s="43">
        <v>0</v>
      </c>
      <c r="N68" s="43">
        <v>0</v>
      </c>
      <c r="O68" s="34">
        <f t="shared" si="15"/>
        <v>2453593.01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643645.46</v>
      </c>
      <c r="N69" s="43">
        <v>0</v>
      </c>
      <c r="O69" s="34">
        <f t="shared" si="15"/>
        <v>643645.46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327153.22</v>
      </c>
      <c r="O70" s="46">
        <f t="shared" si="15"/>
        <v>327153.22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2023-08-09T23:27:09Z</dcterms:modified>
  <cp:category/>
  <cp:version/>
  <cp:contentType/>
  <cp:contentStatus/>
</cp:coreProperties>
</file>