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<sst xmlns="http://schemas.openxmlformats.org/spreadsheetml/2006/main" count="88" uniqueCount="85">
  <si>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</si>
  <si>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</si>
  <si>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</si>
  <si>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</si>
  <si>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</si>
  <si>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</si>
  <si>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</si>
  <si>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</si>
  <si>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</si>
  <si>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</si>
  <si>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</si>
  <si>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</si>
  <si>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</si>
  <si>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</si>
  <si>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</si>
  <si>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</si>
  <si>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</si>
  <si>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</si>
  <si>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</si>
  <si>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</si>
  <si>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</si>
  <si>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</si>
  <si>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</si>
  <si>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</si>
  <si>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</si>
  <si>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</si>
  <si>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</si>
  <si>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</si>
  <si>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</si>
  <si>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</si>
  <si>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</si>
  <si>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</si>
  <si>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</si>
  <si>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</si>
  <si>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</si>
  <si>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</si>
  <si>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</si>
  <si>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</si>
  <si>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</si>
  <si>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</si>
  <si>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</si>
  <si>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</si>
  <si>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</si>
  <si>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</si>
  <si>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</si>
  <si>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</si>
  <si>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</si>
  <si>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</si>
  <si>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</si>
  <si>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</si>
  <si>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</si>
  <si>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</si>
  <si>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</si>
  <si>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</si>
  <si>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</si>
  <si>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</si>
  <si>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</si>
  <si>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</si>
  <si>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</si>
  <si>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</si>
  <si>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</si>
  <si>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</si>
  <si>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</si>
  <si>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</si>
  <si>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</si>
  <si>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</si>
  <si>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</si>
  <si>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</si>
  <si>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</si>
  <si>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</si>
  <si>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</si>
  <si>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</si>
  <si>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</si>
  <si>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</si>
  <si>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</si>
  <si>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</si>
  <si>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</si>
  <si>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</si>
  <si>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</si>
  <si>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</si>
  <si>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</si>
  <si>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</si>
  <si>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</si>
  <si>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</si>
  <si>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01/08/23 - VENCIMENTO 08/08/23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</si>
</sst>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" sqref="B1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395834</v>
      </c>
      <c r="C7" s="9">
        <f t="shared" si="0"/>
        <v>271502</v>
      </c>
      <c r="D7" s="9">
        <f t="shared" si="0"/>
        <v>244320</v>
      </c>
      <c r="E7" s="9">
        <f t="shared" si="0"/>
        <v>69222</v>
      </c>
      <c r="F7" s="9">
        <f t="shared" si="0"/>
        <v>211440</v>
      </c>
      <c r="G7" s="9">
        <f t="shared" si="0"/>
        <v>377716</v>
      </c>
      <c r="H7" s="9">
        <f t="shared" si="0"/>
        <v>44136</v>
      </c>
      <c r="I7" s="9">
        <f t="shared" si="0"/>
        <v>304172</v>
      </c>
      <c r="J7" s="9">
        <f t="shared" si="0"/>
        <v>221634</v>
      </c>
      <c r="K7" s="9">
        <f t="shared" si="0"/>
        <v>339156</v>
      </c>
      <c r="L7" s="9">
        <f t="shared" si="0"/>
        <v>261475</v>
      </c>
      <c r="M7" s="9">
        <f t="shared" si="0"/>
        <v>134581</v>
      </c>
      <c r="N7" s="9">
        <f t="shared" si="0"/>
        <v>86363</v>
      </c>
      <c r="O7" s="9">
        <f t="shared" si="0"/>
        <v>2961551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10316</v>
      </c>
      <c r="C8" s="11">
        <f t="shared" si="1"/>
        <v>10382</v>
      </c>
      <c r="D8" s="11">
        <f t="shared" si="1"/>
        <v>6061</v>
      </c>
      <c r="E8" s="11">
        <f t="shared" si="1"/>
        <v>1914</v>
      </c>
      <c r="F8" s="11">
        <f t="shared" si="1"/>
        <v>5294</v>
      </c>
      <c r="G8" s="11">
        <f t="shared" si="1"/>
        <v>12864</v>
      </c>
      <c r="H8" s="11">
        <f t="shared" si="1"/>
        <v>1617</v>
      </c>
      <c r="I8" s="11">
        <f t="shared" si="1"/>
        <v>13963</v>
      </c>
      <c r="J8" s="11">
        <f t="shared" si="1"/>
        <v>8291</v>
      </c>
      <c r="K8" s="11">
        <f t="shared" si="1"/>
        <v>4107</v>
      </c>
      <c r="L8" s="11">
        <f t="shared" si="1"/>
        <v>3708</v>
      </c>
      <c r="M8" s="11">
        <f t="shared" si="1"/>
        <v>5389</v>
      </c>
      <c r="N8" s="11">
        <f t="shared" si="1"/>
        <v>3773</v>
      </c>
      <c r="O8" s="11">
        <f t="shared" si="1"/>
        <v>87679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10316</v>
      </c>
      <c r="C9" s="11">
        <v>10382</v>
      </c>
      <c r="D9" s="11">
        <v>6061</v>
      </c>
      <c r="E9" s="11">
        <v>1914</v>
      </c>
      <c r="F9" s="11">
        <v>5294</v>
      </c>
      <c r="G9" s="11">
        <v>12864</v>
      </c>
      <c r="H9" s="11">
        <v>1617</v>
      </c>
      <c r="I9" s="11">
        <v>13963</v>
      </c>
      <c r="J9" s="11">
        <v>8291</v>
      </c>
      <c r="K9" s="11">
        <v>4104</v>
      </c>
      <c r="L9" s="11">
        <v>3708</v>
      </c>
      <c r="M9" s="11">
        <v>5389</v>
      </c>
      <c r="N9" s="11">
        <v>3761</v>
      </c>
      <c r="O9" s="11">
        <f>SUM(B9:N9)</f>
        <v>87664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0</v>
      </c>
      <c r="N10" s="13">
        <v>12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385518</v>
      </c>
      <c r="C11" s="13">
        <v>261120</v>
      </c>
      <c r="D11" s="13">
        <v>238259</v>
      </c>
      <c r="E11" s="13">
        <v>67308</v>
      </c>
      <c r="F11" s="13">
        <v>206146</v>
      </c>
      <c r="G11" s="13">
        <v>364852</v>
      </c>
      <c r="H11" s="13">
        <v>42519</v>
      </c>
      <c r="I11" s="13">
        <v>290209</v>
      </c>
      <c r="J11" s="13">
        <v>213343</v>
      </c>
      <c r="K11" s="13">
        <v>335049</v>
      </c>
      <c r="L11" s="13">
        <v>257767</v>
      </c>
      <c r="M11" s="13">
        <v>129192</v>
      </c>
      <c r="N11" s="13">
        <v>82590</v>
      </c>
      <c r="O11" s="11">
        <f>SUM(B11:N11)</f>
        <v>2873872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28072</v>
      </c>
      <c r="C12" s="13">
        <v>24460</v>
      </c>
      <c r="D12" s="13">
        <v>17992</v>
      </c>
      <c r="E12" s="13">
        <v>7398</v>
      </c>
      <c r="F12" s="13">
        <v>19241</v>
      </c>
      <c r="G12" s="13">
        <v>36944</v>
      </c>
      <c r="H12" s="13">
        <v>4569</v>
      </c>
      <c r="I12" s="13">
        <v>29039</v>
      </c>
      <c r="J12" s="13">
        <v>18775</v>
      </c>
      <c r="K12" s="13">
        <v>23015</v>
      </c>
      <c r="L12" s="13">
        <v>17661</v>
      </c>
      <c r="M12" s="13">
        <v>6851</v>
      </c>
      <c r="N12" s="13">
        <v>3829</v>
      </c>
      <c r="O12" s="11">
        <f>SUM(B12:N12)</f>
        <v>237846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357446</v>
      </c>
      <c r="C13" s="15">
        <f t="shared" si="2"/>
        <v>236660</v>
      </c>
      <c r="D13" s="15">
        <f t="shared" si="2"/>
        <v>220267</v>
      </c>
      <c r="E13" s="15">
        <f t="shared" si="2"/>
        <v>59910</v>
      </c>
      <c r="F13" s="15">
        <f t="shared" si="2"/>
        <v>186905</v>
      </c>
      <c r="G13" s="15">
        <f t="shared" si="2"/>
        <v>327908</v>
      </c>
      <c r="H13" s="15">
        <f t="shared" si="2"/>
        <v>37950</v>
      </c>
      <c r="I13" s="15">
        <f t="shared" si="2"/>
        <v>261170</v>
      </c>
      <c r="J13" s="15">
        <f t="shared" si="2"/>
        <v>194568</v>
      </c>
      <c r="K13" s="15">
        <f t="shared" si="2"/>
        <v>312034</v>
      </c>
      <c r="L13" s="15">
        <f t="shared" si="2"/>
        <v>240106</v>
      </c>
      <c r="M13" s="15">
        <f t="shared" si="2"/>
        <v>122341</v>
      </c>
      <c r="N13" s="15">
        <f t="shared" si="2"/>
        <v>78761</v>
      </c>
      <c r="O13" s="11">
        <f>SUM(B13:N13)</f>
        <v>2636026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1.208090776241635</v>
      </c>
      <c r="C18" s="19">
        <v>1.273256351265189</v>
      </c>
      <c r="D18" s="19">
        <v>1.365380888208308</v>
      </c>
      <c r="E18" s="19">
        <v>0.886677244553996</v>
      </c>
      <c r="F18" s="19">
        <v>1.531954118975188</v>
      </c>
      <c r="G18" s="19">
        <v>1.438904540006063</v>
      </c>
      <c r="H18" s="19">
        <v>1.626102822176108</v>
      </c>
      <c r="I18" s="19">
        <v>1.182806912917189</v>
      </c>
      <c r="J18" s="19">
        <v>1.386152901992984</v>
      </c>
      <c r="K18" s="19">
        <v>1.238922351113182</v>
      </c>
      <c r="L18" s="19">
        <v>1.271773228371225</v>
      </c>
      <c r="M18" s="19">
        <v>1.217965257629774</v>
      </c>
      <c r="N18" s="19">
        <v>1.084691592680918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1519499.9000000001</v>
      </c>
      <c r="C20" s="24">
        <f t="shared" si="3"/>
        <v>1110129.2100000002</v>
      </c>
      <c r="D20" s="24">
        <f t="shared" si="3"/>
        <v>940725.33</v>
      </c>
      <c r="E20" s="24">
        <f t="shared" si="3"/>
        <v>298685.8</v>
      </c>
      <c r="F20" s="24">
        <f t="shared" si="3"/>
        <v>1058840.24</v>
      </c>
      <c r="G20" s="24">
        <f t="shared" si="3"/>
        <v>1472644.1399999997</v>
      </c>
      <c r="H20" s="24">
        <f t="shared" si="3"/>
        <v>258276.90999999997</v>
      </c>
      <c r="I20" s="24">
        <f t="shared" si="3"/>
        <v>1163272.22</v>
      </c>
      <c r="J20" s="24">
        <f t="shared" si="3"/>
        <v>987904.3500000001</v>
      </c>
      <c r="K20" s="24">
        <f t="shared" si="3"/>
        <v>1292097.34</v>
      </c>
      <c r="L20" s="24">
        <f t="shared" si="3"/>
        <v>1169583.7899999998</v>
      </c>
      <c r="M20" s="24">
        <f t="shared" si="3"/>
        <v>667042.8500000001</v>
      </c>
      <c r="N20" s="24">
        <f t="shared" si="3"/>
        <v>341423.54000000004</v>
      </c>
      <c r="O20" s="24">
        <f>O21+O22+O23+O24+O25+O26+O27+O28+O29</f>
        <v>12280125.620000001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1146731.1</v>
      </c>
      <c r="C21" s="28">
        <f aca="true" t="shared" si="4" ref="C21:N21">ROUND((C15+C16)*C7,2)</f>
        <v>812551.19</v>
      </c>
      <c r="D21" s="28">
        <f t="shared" si="4"/>
        <v>641266.7</v>
      </c>
      <c r="E21" s="28">
        <f t="shared" si="4"/>
        <v>310391.45</v>
      </c>
      <c r="F21" s="28">
        <f t="shared" si="4"/>
        <v>643263.91</v>
      </c>
      <c r="G21" s="28">
        <f t="shared" si="4"/>
        <v>945498.69</v>
      </c>
      <c r="H21" s="28">
        <f t="shared" si="4"/>
        <v>148332.27</v>
      </c>
      <c r="I21" s="28">
        <f t="shared" si="4"/>
        <v>903907.93</v>
      </c>
      <c r="J21" s="28">
        <f t="shared" si="4"/>
        <v>662464.03</v>
      </c>
      <c r="K21" s="28">
        <f t="shared" si="4"/>
        <v>958217.45</v>
      </c>
      <c r="L21" s="28">
        <f t="shared" si="4"/>
        <v>841165.08</v>
      </c>
      <c r="M21" s="28">
        <f t="shared" si="4"/>
        <v>499591.59</v>
      </c>
      <c r="N21" s="28">
        <f t="shared" si="4"/>
        <v>289583.78</v>
      </c>
      <c r="O21" s="28">
        <f aca="true" t="shared" si="5" ref="O21:O29">SUM(B21:N21)</f>
        <v>8802965.17</v>
      </c>
    </row>
    <row r="22" spans="1:23" ht="18.75" customHeight="1">
      <c r="A22" s="26" t="s">
        <v>33</v>
      </c>
      <c r="B22" s="28">
        <f>IF(B18&lt;&gt;0,ROUND((B18-1)*B21,2),0)</f>
        <v>238624.16</v>
      </c>
      <c r="C22" s="28">
        <f aca="true" t="shared" si="6" ref="C22:N22">IF(C18&lt;&gt;0,ROUND((C18-1)*C21,2),0)</f>
        <v>222034.77</v>
      </c>
      <c r="D22" s="28">
        <f t="shared" si="6"/>
        <v>234306.6</v>
      </c>
      <c r="E22" s="28">
        <f t="shared" si="6"/>
        <v>-35174.41</v>
      </c>
      <c r="F22" s="28">
        <f t="shared" si="6"/>
        <v>342186.89</v>
      </c>
      <c r="G22" s="28">
        <f t="shared" si="6"/>
        <v>414983.67</v>
      </c>
      <c r="H22" s="28">
        <f t="shared" si="6"/>
        <v>92871.25</v>
      </c>
      <c r="I22" s="28">
        <f t="shared" si="6"/>
        <v>165240.62</v>
      </c>
      <c r="J22" s="28">
        <f t="shared" si="6"/>
        <v>255812.41</v>
      </c>
      <c r="K22" s="28">
        <f t="shared" si="6"/>
        <v>228939.57</v>
      </c>
      <c r="L22" s="28">
        <f t="shared" si="6"/>
        <v>228606.15</v>
      </c>
      <c r="M22" s="28">
        <f t="shared" si="6"/>
        <v>108893.61</v>
      </c>
      <c r="N22" s="28">
        <f t="shared" si="6"/>
        <v>24525.31</v>
      </c>
      <c r="O22" s="28">
        <f t="shared" si="5"/>
        <v>2521850.5999999996</v>
      </c>
      <c r="W22" s="51"/>
    </row>
    <row r="23" spans="1:15" ht="18.75" customHeight="1">
      <c r="A23" s="26" t="s">
        <v>34</v>
      </c>
      <c r="B23" s="28">
        <v>69473.26</v>
      </c>
      <c r="C23" s="28">
        <v>46635.71</v>
      </c>
      <c r="D23" s="28">
        <v>30274.69</v>
      </c>
      <c r="E23" s="28">
        <v>12579.14</v>
      </c>
      <c r="F23" s="28">
        <v>43196.98</v>
      </c>
      <c r="G23" s="28">
        <v>67228.26</v>
      </c>
      <c r="H23" s="28">
        <v>6592.11</v>
      </c>
      <c r="I23" s="28">
        <v>48185.4</v>
      </c>
      <c r="J23" s="28">
        <v>40209.12</v>
      </c>
      <c r="K23" s="28">
        <v>61107.12</v>
      </c>
      <c r="L23" s="28">
        <v>56273.76</v>
      </c>
      <c r="M23" s="28">
        <v>27256.84</v>
      </c>
      <c r="N23" s="28">
        <v>16690.53</v>
      </c>
      <c r="O23" s="28">
        <f t="shared" si="5"/>
        <v>525702.92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1088.98</v>
      </c>
      <c r="C26" s="28">
        <v>810.22</v>
      </c>
      <c r="D26" s="28">
        <v>677.35</v>
      </c>
      <c r="E26" s="28">
        <v>216.23</v>
      </c>
      <c r="F26" s="28">
        <v>768.54</v>
      </c>
      <c r="G26" s="28">
        <v>1068.14</v>
      </c>
      <c r="H26" s="28">
        <v>187.58</v>
      </c>
      <c r="I26" s="28">
        <v>836.27</v>
      </c>
      <c r="J26" s="28">
        <v>716.43</v>
      </c>
      <c r="K26" s="28">
        <v>932.67</v>
      </c>
      <c r="L26" s="28">
        <v>841.48</v>
      </c>
      <c r="M26" s="28">
        <v>476.75</v>
      </c>
      <c r="N26" s="28">
        <v>247.5</v>
      </c>
      <c r="O26" s="28">
        <f t="shared" si="5"/>
        <v>8868.14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954.65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721.19</v>
      </c>
      <c r="M27" s="28">
        <v>408.22</v>
      </c>
      <c r="N27" s="28">
        <v>213.89</v>
      </c>
      <c r="O27" s="28">
        <f t="shared" si="5"/>
        <v>7557.8200000000015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-45390.4</v>
      </c>
      <c r="C31" s="28">
        <f aca="true" t="shared" si="7" ref="C31:O31">+C32+C34+C47+C48+C49+C54-C55</f>
        <v>-45680.8</v>
      </c>
      <c r="D31" s="28">
        <f t="shared" si="7"/>
        <v>-26668.4</v>
      </c>
      <c r="E31" s="28">
        <f t="shared" si="7"/>
        <v>-8421.6</v>
      </c>
      <c r="F31" s="28">
        <f t="shared" si="7"/>
        <v>-23293.6</v>
      </c>
      <c r="G31" s="28">
        <f t="shared" si="7"/>
        <v>-56601.6</v>
      </c>
      <c r="H31" s="28">
        <f t="shared" si="7"/>
        <v>-7114.8</v>
      </c>
      <c r="I31" s="28">
        <f t="shared" si="7"/>
        <v>-61437.2</v>
      </c>
      <c r="J31" s="28">
        <f t="shared" si="7"/>
        <v>-36480.4</v>
      </c>
      <c r="K31" s="28">
        <f t="shared" si="7"/>
        <v>1106942.4</v>
      </c>
      <c r="L31" s="28">
        <f t="shared" si="7"/>
        <v>1018684.8</v>
      </c>
      <c r="M31" s="28">
        <f t="shared" si="7"/>
        <v>-23711.6</v>
      </c>
      <c r="N31" s="28">
        <f t="shared" si="7"/>
        <v>-16548.4</v>
      </c>
      <c r="O31" s="28">
        <f t="shared" si="7"/>
        <v>1774278.4</v>
      </c>
    </row>
    <row r="32" spans="1:15" ht="18.75" customHeight="1">
      <c r="A32" s="26" t="s">
        <v>38</v>
      </c>
      <c r="B32" s="29">
        <f>+B33</f>
        <v>-45390.4</v>
      </c>
      <c r="C32" s="29">
        <f>+C33</f>
        <v>-45680.8</v>
      </c>
      <c r="D32" s="29">
        <f aca="true" t="shared" si="8" ref="D32:O32">+D33</f>
        <v>-26668.4</v>
      </c>
      <c r="E32" s="29">
        <f t="shared" si="8"/>
        <v>-8421.6</v>
      </c>
      <c r="F32" s="29">
        <f t="shared" si="8"/>
        <v>-23293.6</v>
      </c>
      <c r="G32" s="29">
        <f t="shared" si="8"/>
        <v>-56601.6</v>
      </c>
      <c r="H32" s="29">
        <f t="shared" si="8"/>
        <v>-7114.8</v>
      </c>
      <c r="I32" s="29">
        <f t="shared" si="8"/>
        <v>-61437.2</v>
      </c>
      <c r="J32" s="29">
        <f t="shared" si="8"/>
        <v>-36480.4</v>
      </c>
      <c r="K32" s="29">
        <f t="shared" si="8"/>
        <v>-18057.6</v>
      </c>
      <c r="L32" s="29">
        <f t="shared" si="8"/>
        <v>-16315.2</v>
      </c>
      <c r="M32" s="29">
        <f t="shared" si="8"/>
        <v>-23711.6</v>
      </c>
      <c r="N32" s="29">
        <f t="shared" si="8"/>
        <v>-16548.4</v>
      </c>
      <c r="O32" s="29">
        <f t="shared" si="8"/>
        <v>-385721.60000000003</v>
      </c>
    </row>
    <row r="33" spans="1:26" ht="18.75" customHeight="1">
      <c r="A33" s="27" t="s">
        <v>39</v>
      </c>
      <c r="B33" s="16">
        <f>ROUND((-B9)*$G$3,2)</f>
        <v>-45390.4</v>
      </c>
      <c r="C33" s="16">
        <f aca="true" t="shared" si="9" ref="C33:N33">ROUND((-C9)*$G$3,2)</f>
        <v>-45680.8</v>
      </c>
      <c r="D33" s="16">
        <f t="shared" si="9"/>
        <v>-26668.4</v>
      </c>
      <c r="E33" s="16">
        <f t="shared" si="9"/>
        <v>-8421.6</v>
      </c>
      <c r="F33" s="16">
        <f t="shared" si="9"/>
        <v>-23293.6</v>
      </c>
      <c r="G33" s="16">
        <f t="shared" si="9"/>
        <v>-56601.6</v>
      </c>
      <c r="H33" s="16">
        <f t="shared" si="9"/>
        <v>-7114.8</v>
      </c>
      <c r="I33" s="16">
        <f t="shared" si="9"/>
        <v>-61437.2</v>
      </c>
      <c r="J33" s="16">
        <f t="shared" si="9"/>
        <v>-36480.4</v>
      </c>
      <c r="K33" s="16">
        <f t="shared" si="9"/>
        <v>-18057.6</v>
      </c>
      <c r="L33" s="16">
        <f t="shared" si="9"/>
        <v>-16315.2</v>
      </c>
      <c r="M33" s="16">
        <f t="shared" si="9"/>
        <v>-23711.6</v>
      </c>
      <c r="N33" s="16">
        <f t="shared" si="9"/>
        <v>-16548.4</v>
      </c>
      <c r="O33" s="30">
        <f aca="true" t="shared" si="10" ref="O33:O55">SUM(B33:N33)</f>
        <v>-385721.60000000003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1125000</v>
      </c>
      <c r="L34" s="29">
        <f t="shared" si="11"/>
        <v>1035000</v>
      </c>
      <c r="M34" s="29">
        <f t="shared" si="11"/>
        <v>0</v>
      </c>
      <c r="N34" s="29">
        <f t="shared" si="11"/>
        <v>0</v>
      </c>
      <c r="O34" s="29">
        <f t="shared" si="11"/>
        <v>2160000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1474109.5000000002</v>
      </c>
      <c r="C53" s="34">
        <f aca="true" t="shared" si="13" ref="C53:N53">+C20+C31</f>
        <v>1064448.4100000001</v>
      </c>
      <c r="D53" s="34">
        <f t="shared" si="13"/>
        <v>914056.9299999999</v>
      </c>
      <c r="E53" s="34">
        <f t="shared" si="13"/>
        <v>290264.2</v>
      </c>
      <c r="F53" s="34">
        <f t="shared" si="13"/>
        <v>1035546.64</v>
      </c>
      <c r="G53" s="34">
        <f t="shared" si="13"/>
        <v>1416042.5399999996</v>
      </c>
      <c r="H53" s="34">
        <f t="shared" si="13"/>
        <v>251162.11</v>
      </c>
      <c r="I53" s="34">
        <f t="shared" si="13"/>
        <v>1101835.02</v>
      </c>
      <c r="J53" s="34">
        <f t="shared" si="13"/>
        <v>951423.9500000001</v>
      </c>
      <c r="K53" s="34">
        <f t="shared" si="13"/>
        <v>2399039.74</v>
      </c>
      <c r="L53" s="34">
        <f t="shared" si="13"/>
        <v>2188268.59</v>
      </c>
      <c r="M53" s="34">
        <f t="shared" si="13"/>
        <v>643331.2500000001</v>
      </c>
      <c r="N53" s="34">
        <f t="shared" si="13"/>
        <v>324875.14</v>
      </c>
      <c r="O53" s="34">
        <f>SUM(B53:N53)</f>
        <v>14054404.02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1474109.51</v>
      </c>
      <c r="C59" s="42">
        <f t="shared" si="14"/>
        <v>1064448.4100000001</v>
      </c>
      <c r="D59" s="42">
        <f t="shared" si="14"/>
        <v>914056.93</v>
      </c>
      <c r="E59" s="42">
        <f t="shared" si="14"/>
        <v>290264.2</v>
      </c>
      <c r="F59" s="42">
        <f t="shared" si="14"/>
        <v>1035546.64</v>
      </c>
      <c r="G59" s="42">
        <f t="shared" si="14"/>
        <v>1416042.54</v>
      </c>
      <c r="H59" s="42">
        <f t="shared" si="14"/>
        <v>251162.12</v>
      </c>
      <c r="I59" s="42">
        <f t="shared" si="14"/>
        <v>1101835.03</v>
      </c>
      <c r="J59" s="42">
        <f t="shared" si="14"/>
        <v>951423.94</v>
      </c>
      <c r="K59" s="42">
        <f t="shared" si="14"/>
        <v>2399039.73</v>
      </c>
      <c r="L59" s="42">
        <f t="shared" si="14"/>
        <v>2188268.59</v>
      </c>
      <c r="M59" s="42">
        <f t="shared" si="14"/>
        <v>643331.24</v>
      </c>
      <c r="N59" s="42">
        <f t="shared" si="14"/>
        <v>324875.14</v>
      </c>
      <c r="O59" s="34">
        <f t="shared" si="14"/>
        <v>14054404.020000001</v>
      </c>
      <c r="Q59"/>
    </row>
    <row r="60" spans="1:18" ht="18.75" customHeight="1">
      <c r="A60" s="26" t="s">
        <v>54</v>
      </c>
      <c r="B60" s="42">
        <v>1205186.18</v>
      </c>
      <c r="C60" s="42">
        <v>755315.28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1960501.46</v>
      </c>
      <c r="P60"/>
      <c r="Q60"/>
      <c r="R60" s="41"/>
    </row>
    <row r="61" spans="1:16" ht="18.75" customHeight="1">
      <c r="A61" s="26" t="s">
        <v>55</v>
      </c>
      <c r="B61" s="42">
        <v>268923.33</v>
      </c>
      <c r="C61" s="42">
        <v>309133.13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578056.46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914056.93</v>
      </c>
      <c r="E62" s="43">
        <v>0</v>
      </c>
      <c r="F62" s="43">
        <v>0</v>
      </c>
      <c r="G62" s="43">
        <v>0</v>
      </c>
      <c r="H62" s="42">
        <v>251162.12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1165219.05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290264.2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290264.2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1035546.64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1035546.64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1416042.54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1416042.54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1101835.03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1101835.03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951423.94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951423.94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2399039.73</v>
      </c>
      <c r="L68" s="29">
        <v>2188268.59</v>
      </c>
      <c r="M68" s="43">
        <v>0</v>
      </c>
      <c r="N68" s="43">
        <v>0</v>
      </c>
      <c r="O68" s="34">
        <f t="shared" si="15"/>
        <v>4587308.32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643331.24</v>
      </c>
      <c r="N69" s="43">
        <v>0</v>
      </c>
      <c r="O69" s="34">
        <f t="shared" si="15"/>
        <v>643331.24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324875.14</v>
      </c>
      <c r="O70" s="46">
        <f t="shared" si="15"/>
        <v>324875.14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2023-08-07T14:35:56Z</dcterms:modified>
  <cp:category/>
  <cp:version/>
  <cp:contentType/>
  <cp:contentStatus/>
</cp:coreProperties>
</file>