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<sst xmlns="http://schemas.openxmlformats.org/spreadsheetml/2006/main" count="87" uniqueCount="86">
  <si>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</si>
  <si>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</si>
  <si>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</si>
  <si>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</si>
  <si>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</si>
  <si>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</si>
  <si>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</si>
  <si>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</si>
  <si>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</si>
  <si>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</si>
  <si>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</si>
  <si>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</si>
  <si>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</si>
  <si>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</si>
  <si>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</si>
  <si>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</si>
  <si>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</si>
  <si>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</si>
  <si>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</si>
  <si>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</si>
  <si>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</si>
  <si>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</si>
  <si>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</si>
  <si>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</si>
  <si>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</si>
  <si>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</si>
  <si>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</si>
  <si>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</si>
  <si>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</si>
  <si>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</si>
  <si>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</si>
  <si>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</si>
  <si>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</si>
  <si>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</si>
  <si>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</si>
  <si>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</si>
  <si>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</si>
  <si>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</si>
  <si>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</si>
  <si>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</si>
  <si>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</si>
  <si>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</si>
  <si>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</si>
  <si>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</si>
  <si>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</si>
  <si>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</si>
  <si>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</si>
  <si>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</si>
  <si>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</si>
  <si>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</si>
  <si>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</si>
  <si>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</si>
  <si>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</si>
  <si>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</si>
  <si>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</si>
  <si>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</si>
  <si>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</si>
  <si>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</si>
  <si>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</si>
  <si>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</si>
  <si>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</si>
  <si>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</si>
  <si>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</si>
  <si>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</si>
  <si>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</si>
  <si>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</si>
  <si>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</si>
  <si>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</si>
  <si>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</si>
  <si>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</si>
  <si>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</si>
  <si>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</si>
  <si>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</si>
  <si>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</si>
  <si>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</si>
  <si>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</si>
  <si>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</si>
  <si>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</si>
  <si>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5.3. Revisão de Remuneração pelo Transporte Coletivo ¹</t>
  </si>
  <si>
    <t xml:space="preserve"> ¹ Revisões de passageiros transportados, ar condicionado e fator de transição (julho/23). Total de 193.215 passageiros revisão.</t>
  </si>
  <si>
    <t>PERÍODO DE OPERAÇÃO DE 01/08/23 A 31/08/23 - VENCIMENTO 08/08/23 A 08/09/23</t>
  </si>
  <si>
    <t xml:space="preserve">   Equipamentos embarcados de nov/22 a jun/23.</t>
  </si>
  <si>
    <t xml:space="preserve">   Rede da madrugada, Arla 32 e equipamentos embarcados de julho/23.</t>
  </si>
  <si>
    <t xml:space="preserve">   Descumprimento do guincho, julho/23.</t>
  </si>
  <si>
    <t xml:space="preserve">   Revisões referentes ao reajuste anual dos preços (mai a ago/23).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</si>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</sst>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7.2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9"/>
      <c r="B3" s="52"/>
      <c r="C3" s="49"/>
      <c r="D3" s="49" t="s">
        <v>46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3" t="s">
        <v>45</v>
      </c>
      <c r="B4" s="64" t="s">
        <v>44</v>
      </c>
      <c r="C4" s="65"/>
      <c r="D4" s="65"/>
      <c r="E4" s="65"/>
      <c r="F4" s="65"/>
      <c r="G4" s="65"/>
      <c r="H4" s="65"/>
      <c r="I4" s="65"/>
      <c r="J4" s="65"/>
      <c r="K4" s="63" t="s">
        <v>43</v>
      </c>
    </row>
    <row r="5" spans="1:11" ht="43.5" customHeight="1">
      <c r="A5" s="63"/>
      <c r="B5" s="47" t="s">
        <v>56</v>
      </c>
      <c r="C5" s="47" t="s">
        <v>42</v>
      </c>
      <c r="D5" s="48" t="s">
        <v>57</v>
      </c>
      <c r="E5" s="48" t="s">
        <v>58</v>
      </c>
      <c r="F5" s="48" t="s">
        <v>59</v>
      </c>
      <c r="G5" s="47" t="s">
        <v>60</v>
      </c>
      <c r="H5" s="48" t="s">
        <v>57</v>
      </c>
      <c r="I5" s="47" t="s">
        <v>41</v>
      </c>
      <c r="J5" s="47" t="s">
        <v>61</v>
      </c>
      <c r="K5" s="63"/>
    </row>
    <row r="6" spans="1:11" ht="18.75" customHeight="1">
      <c r="A6" s="63"/>
      <c r="B6" s="46" t="s">
        <v>40</v>
      </c>
      <c r="C6" s="46" t="s">
        <v>39</v>
      </c>
      <c r="D6" s="46" t="s">
        <v>38</v>
      </c>
      <c r="E6" s="46" t="s">
        <v>37</v>
      </c>
      <c r="F6" s="46" t="s">
        <v>36</v>
      </c>
      <c r="G6" s="46" t="s">
        <v>35</v>
      </c>
      <c r="H6" s="46" t="s">
        <v>34</v>
      </c>
      <c r="I6" s="46" t="s">
        <v>33</v>
      </c>
      <c r="J6" s="46" t="s">
        <v>32</v>
      </c>
      <c r="K6" s="63"/>
    </row>
    <row r="7" spans="1:14" ht="16.5" customHeight="1">
      <c r="A7" s="12" t="s">
        <v>31</v>
      </c>
      <c r="B7" s="45">
        <f>+B8+B11</f>
        <v>8862056</v>
      </c>
      <c r="C7" s="45">
        <f aca="true" t="shared" si="0" ref="C7:J7">+C8+C11</f>
        <v>7202613</v>
      </c>
      <c r="D7" s="45">
        <f t="shared" si="0"/>
        <v>8862318</v>
      </c>
      <c r="E7" s="45">
        <f t="shared" si="0"/>
        <v>4865634</v>
      </c>
      <c r="F7" s="45">
        <f t="shared" si="0"/>
        <v>6334289</v>
      </c>
      <c r="G7" s="45">
        <f t="shared" si="0"/>
        <v>6128790</v>
      </c>
      <c r="H7" s="45">
        <f t="shared" si="0"/>
        <v>6927484</v>
      </c>
      <c r="I7" s="45">
        <f t="shared" si="0"/>
        <v>9877468</v>
      </c>
      <c r="J7" s="45">
        <f t="shared" si="0"/>
        <v>3061291</v>
      </c>
      <c r="K7" s="37">
        <f aca="true" t="shared" si="1" ref="K7:K13">SUM(B7:J7)</f>
        <v>62121943</v>
      </c>
      <c r="L7" s="44"/>
      <c r="M7"/>
      <c r="N7"/>
    </row>
    <row r="8" spans="1:14" ht="16.5" customHeight="1">
      <c r="A8" s="42" t="s">
        <v>74</v>
      </c>
      <c r="B8" s="43">
        <f>+B9+B10</f>
        <v>418486</v>
      </c>
      <c r="C8" s="43">
        <f aca="true" t="shared" si="2" ref="C8:J8">+C9+C10</f>
        <v>435013</v>
      </c>
      <c r="D8" s="43">
        <f t="shared" si="2"/>
        <v>412020</v>
      </c>
      <c r="E8" s="43">
        <f t="shared" si="2"/>
        <v>282660</v>
      </c>
      <c r="F8" s="43">
        <f t="shared" si="2"/>
        <v>317130</v>
      </c>
      <c r="G8" s="43">
        <f t="shared" si="2"/>
        <v>170921</v>
      </c>
      <c r="H8" s="43">
        <f t="shared" si="2"/>
        <v>142756</v>
      </c>
      <c r="I8" s="43">
        <f t="shared" si="2"/>
        <v>435876</v>
      </c>
      <c r="J8" s="43">
        <f t="shared" si="2"/>
        <v>87693</v>
      </c>
      <c r="K8" s="37">
        <f t="shared" si="1"/>
        <v>2702555</v>
      </c>
      <c r="L8"/>
      <c r="M8"/>
      <c r="N8"/>
    </row>
    <row r="9" spans="1:14" ht="16.5" customHeight="1">
      <c r="A9" s="21" t="s">
        <v>30</v>
      </c>
      <c r="B9" s="43">
        <v>417071</v>
      </c>
      <c r="C9" s="43">
        <v>434945</v>
      </c>
      <c r="D9" s="43">
        <v>412020</v>
      </c>
      <c r="E9" s="43">
        <v>277208</v>
      </c>
      <c r="F9" s="43">
        <v>316775</v>
      </c>
      <c r="G9" s="43">
        <v>170884</v>
      </c>
      <c r="H9" s="43">
        <v>142756</v>
      </c>
      <c r="I9" s="43">
        <v>434340</v>
      </c>
      <c r="J9" s="43">
        <v>87693</v>
      </c>
      <c r="K9" s="37">
        <f t="shared" si="1"/>
        <v>2693692</v>
      </c>
      <c r="L9"/>
      <c r="M9"/>
      <c r="N9"/>
    </row>
    <row r="10" spans="1:14" ht="16.5" customHeight="1">
      <c r="A10" s="21" t="s">
        <v>29</v>
      </c>
      <c r="B10" s="43">
        <v>1415</v>
      </c>
      <c r="C10" s="43">
        <v>68</v>
      </c>
      <c r="D10" s="43">
        <v>0</v>
      </c>
      <c r="E10" s="43">
        <v>5452</v>
      </c>
      <c r="F10" s="43">
        <v>355</v>
      </c>
      <c r="G10" s="43">
        <v>37</v>
      </c>
      <c r="H10" s="43">
        <v>0</v>
      </c>
      <c r="I10" s="43">
        <v>1536</v>
      </c>
      <c r="J10" s="43">
        <v>0</v>
      </c>
      <c r="K10" s="37">
        <f t="shared" si="1"/>
        <v>8863</v>
      </c>
      <c r="L10"/>
      <c r="M10"/>
      <c r="N10"/>
    </row>
    <row r="11" spans="1:14" ht="16.5" customHeight="1">
      <c r="A11" s="42" t="s">
        <v>65</v>
      </c>
      <c r="B11" s="43">
        <v>8443570</v>
      </c>
      <c r="C11" s="43">
        <v>6767600</v>
      </c>
      <c r="D11" s="43">
        <v>8450298</v>
      </c>
      <c r="E11" s="43">
        <v>4582974</v>
      </c>
      <c r="F11" s="43">
        <v>6017159</v>
      </c>
      <c r="G11" s="43">
        <v>5957869</v>
      </c>
      <c r="H11" s="43">
        <v>6784728</v>
      </c>
      <c r="I11" s="43">
        <v>9441592</v>
      </c>
      <c r="J11" s="43">
        <v>2973598</v>
      </c>
      <c r="K11" s="37">
        <f t="shared" si="1"/>
        <v>59419388</v>
      </c>
      <c r="L11" s="58"/>
      <c r="M11" s="58"/>
      <c r="N11" s="58"/>
    </row>
    <row r="12" spans="1:14" ht="16.5" customHeight="1">
      <c r="A12" s="21" t="s">
        <v>77</v>
      </c>
      <c r="B12" s="43">
        <v>580101</v>
      </c>
      <c r="C12" s="43">
        <v>510165</v>
      </c>
      <c r="D12" s="43">
        <v>650493</v>
      </c>
      <c r="E12" s="43">
        <v>426042</v>
      </c>
      <c r="F12" s="43">
        <v>363669</v>
      </c>
      <c r="G12" s="43">
        <v>328163</v>
      </c>
      <c r="H12" s="43">
        <v>324171</v>
      </c>
      <c r="I12" s="43">
        <v>495460</v>
      </c>
      <c r="J12" s="43">
        <v>128457</v>
      </c>
      <c r="K12" s="37">
        <f t="shared" si="1"/>
        <v>3806721</v>
      </c>
      <c r="L12" s="58"/>
      <c r="M12" s="58"/>
      <c r="N12" s="58"/>
    </row>
    <row r="13" spans="1:14" ht="16.5" customHeight="1">
      <c r="A13" s="21" t="s">
        <v>66</v>
      </c>
      <c r="B13" s="41">
        <f>+B11-B12</f>
        <v>7863469</v>
      </c>
      <c r="C13" s="41">
        <f aca="true" t="shared" si="3" ref="C13:J13">+C11-C12</f>
        <v>6257435</v>
      </c>
      <c r="D13" s="41">
        <f t="shared" si="3"/>
        <v>7799805</v>
      </c>
      <c r="E13" s="41">
        <f t="shared" si="3"/>
        <v>4156932</v>
      </c>
      <c r="F13" s="41">
        <f t="shared" si="3"/>
        <v>5653490</v>
      </c>
      <c r="G13" s="41">
        <f t="shared" si="3"/>
        <v>5629706</v>
      </c>
      <c r="H13" s="41">
        <f t="shared" si="3"/>
        <v>6460557</v>
      </c>
      <c r="I13" s="41">
        <f t="shared" si="3"/>
        <v>8946132</v>
      </c>
      <c r="J13" s="41">
        <f t="shared" si="3"/>
        <v>2845141</v>
      </c>
      <c r="K13" s="37">
        <f t="shared" si="1"/>
        <v>55612667</v>
      </c>
      <c r="L13" s="59"/>
      <c r="M13" s="58"/>
      <c r="N13" s="58"/>
    </row>
    <row r="14" spans="1:14" ht="12" customHeight="1">
      <c r="A14" s="21"/>
      <c r="B14" s="41"/>
      <c r="C14" s="41"/>
      <c r="D14" s="41"/>
      <c r="E14" s="41"/>
      <c r="F14" s="41"/>
      <c r="G14" s="41"/>
      <c r="H14" s="41"/>
      <c r="I14" s="41"/>
      <c r="J14" s="41"/>
      <c r="K14" s="37"/>
      <c r="L14"/>
      <c r="M14"/>
      <c r="N14"/>
    </row>
    <row r="15" spans="1:14" ht="15.75" customHeight="1">
      <c r="A15" s="15" t="s">
        <v>28</v>
      </c>
      <c r="B15" s="40">
        <v>4.5149</v>
      </c>
      <c r="C15" s="40">
        <v>4.96</v>
      </c>
      <c r="D15" s="40">
        <v>5.4985</v>
      </c>
      <c r="E15" s="40">
        <v>4.7806</v>
      </c>
      <c r="F15" s="40">
        <v>5.0591</v>
      </c>
      <c r="G15" s="40">
        <v>5.1103</v>
      </c>
      <c r="H15" s="40">
        <v>4.069</v>
      </c>
      <c r="I15" s="40">
        <v>4.1102</v>
      </c>
      <c r="J15" s="40">
        <v>4.6508</v>
      </c>
      <c r="K15" s="30"/>
      <c r="L15"/>
      <c r="M15"/>
      <c r="N15"/>
    </row>
    <row r="16" spans="1:12" ht="15" customHeight="1">
      <c r="A16" s="15" t="s">
        <v>67</v>
      </c>
      <c r="B16" s="40">
        <v>-0.0319</v>
      </c>
      <c r="C16" s="40">
        <v>-0.0351</v>
      </c>
      <c r="D16" s="40">
        <v>-0.0389</v>
      </c>
      <c r="E16" s="40">
        <v>-0.0338</v>
      </c>
      <c r="F16" s="40">
        <v>-0.0358</v>
      </c>
      <c r="G16" s="40">
        <v>-0.0361</v>
      </c>
      <c r="H16" s="40">
        <v>-0.0288</v>
      </c>
      <c r="I16" s="40">
        <v>-0.0291</v>
      </c>
      <c r="J16" s="40">
        <v>-0.0329</v>
      </c>
      <c r="K16" s="30"/>
      <c r="L16" s="58"/>
    </row>
    <row r="17" spans="1:11" ht="12" customHeight="1">
      <c r="A17" s="16"/>
      <c r="B17" s="1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0"/>
    </row>
    <row r="18" spans="1:11" ht="16.5" customHeight="1">
      <c r="A18" s="15" t="s">
        <v>85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0"/>
    </row>
    <row r="19" spans="1:11" ht="12" customHeight="1">
      <c r="A19" s="15"/>
      <c r="B19" s="30">
        <v>0</v>
      </c>
      <c r="C19" s="30">
        <v>0</v>
      </c>
      <c r="D19" s="30">
        <v>0</v>
      </c>
      <c r="E19" s="37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14"/>
    </row>
    <row r="20" spans="1:14" ht="16.5" customHeight="1">
      <c r="A20" s="36" t="s">
        <v>69</v>
      </c>
      <c r="B20" s="35">
        <f aca="true" t="shared" si="4" ref="B20:J20">SUM(B21:B28)</f>
        <v>46156332.49</v>
      </c>
      <c r="C20" s="35">
        <f t="shared" si="4"/>
        <v>43615572.559999995</v>
      </c>
      <c r="D20" s="35">
        <f t="shared" si="4"/>
        <v>55250650.390000015</v>
      </c>
      <c r="E20" s="35">
        <f t="shared" si="4"/>
        <v>33366006.080000002</v>
      </c>
      <c r="F20" s="35">
        <f t="shared" si="4"/>
        <v>33893493.90999998</v>
      </c>
      <c r="G20" s="35">
        <f t="shared" si="4"/>
        <v>37225322.12</v>
      </c>
      <c r="H20" s="35">
        <f t="shared" si="4"/>
        <v>34127738.989999995</v>
      </c>
      <c r="I20" s="35">
        <f t="shared" si="4"/>
        <v>46995462.95999999</v>
      </c>
      <c r="J20" s="35">
        <f t="shared" si="4"/>
        <v>15780391.950000005</v>
      </c>
      <c r="K20" s="35">
        <f aca="true" t="shared" si="5" ref="K20:K28">SUM(B20:J20)</f>
        <v>346410971.45</v>
      </c>
      <c r="L20"/>
      <c r="M20"/>
      <c r="N20"/>
    </row>
    <row r="21" spans="1:14" ht="16.5" customHeight="1">
      <c r="A21" s="34" t="s">
        <v>27</v>
      </c>
      <c r="B21" s="57">
        <v>39303231.480000004</v>
      </c>
      <c r="C21" s="57">
        <v>35092837.089999996</v>
      </c>
      <c r="D21" s="57">
        <v>47865852.66000001</v>
      </c>
      <c r="E21" s="57">
        <v>22848687.150000002</v>
      </c>
      <c r="F21" s="57">
        <v>31477867.50999999</v>
      </c>
      <c r="G21" s="57">
        <v>30764906.169999998</v>
      </c>
      <c r="H21" s="57">
        <v>27686398.969999995</v>
      </c>
      <c r="I21" s="57">
        <v>39878967.160000004</v>
      </c>
      <c r="J21" s="57">
        <v>13985347.840000004</v>
      </c>
      <c r="K21" s="29">
        <f t="shared" si="5"/>
        <v>288904096.03</v>
      </c>
      <c r="L21"/>
      <c r="M21"/>
      <c r="N21"/>
    </row>
    <row r="22" spans="1:14" ht="16.5" customHeight="1">
      <c r="A22" s="17" t="s">
        <v>26</v>
      </c>
      <c r="B22" s="29">
        <v>5078324.149999999</v>
      </c>
      <c r="C22" s="29">
        <v>6835753.479999998</v>
      </c>
      <c r="D22" s="29">
        <v>5338139.710000001</v>
      </c>
      <c r="E22" s="29">
        <v>9091589.479999999</v>
      </c>
      <c r="F22" s="29">
        <v>1203533.3499999999</v>
      </c>
      <c r="G22" s="29">
        <v>5140301.67</v>
      </c>
      <c r="H22" s="29">
        <v>5022537.999999999</v>
      </c>
      <c r="I22" s="29">
        <v>4953723.859999999</v>
      </c>
      <c r="J22" s="29">
        <v>1164693.4499999997</v>
      </c>
      <c r="K22" s="29">
        <f t="shared" si="5"/>
        <v>43828597.15</v>
      </c>
      <c r="L22"/>
      <c r="M22"/>
      <c r="N22"/>
    </row>
    <row r="23" spans="1:14" ht="16.5" customHeight="1">
      <c r="A23" s="17" t="s">
        <v>25</v>
      </c>
      <c r="B23" s="29">
        <v>1644148.48</v>
      </c>
      <c r="C23" s="29">
        <v>1508480.3099999998</v>
      </c>
      <c r="D23" s="29">
        <v>1796734</v>
      </c>
      <c r="E23" s="29">
        <v>1212763.3800000001</v>
      </c>
      <c r="F23" s="29">
        <v>1103623.91</v>
      </c>
      <c r="G23" s="29">
        <v>1206003.7</v>
      </c>
      <c r="H23" s="29">
        <v>1253405.8299999998</v>
      </c>
      <c r="I23" s="29">
        <v>1975520.69</v>
      </c>
      <c r="J23" s="29">
        <v>550052.0700000001</v>
      </c>
      <c r="K23" s="29">
        <f t="shared" si="5"/>
        <v>12250732.37</v>
      </c>
      <c r="L23"/>
      <c r="M23"/>
      <c r="N23"/>
    </row>
    <row r="24" spans="1:14" ht="16.5" customHeight="1">
      <c r="A24" s="17" t="s">
        <v>24</v>
      </c>
      <c r="B24" s="29">
        <v>53693.58</v>
      </c>
      <c r="C24" s="33">
        <v>107387.16</v>
      </c>
      <c r="D24" s="33">
        <v>161080.73999999993</v>
      </c>
      <c r="E24" s="29">
        <v>161080.73999999993</v>
      </c>
      <c r="F24" s="29">
        <v>53693.58</v>
      </c>
      <c r="G24" s="33">
        <v>53693.58</v>
      </c>
      <c r="H24" s="33">
        <v>107387.16</v>
      </c>
      <c r="I24" s="33">
        <v>107387.16</v>
      </c>
      <c r="J24" s="33">
        <v>53693.58</v>
      </c>
      <c r="K24" s="29">
        <f t="shared" si="5"/>
        <v>859097.2799999998</v>
      </c>
      <c r="L24"/>
      <c r="M24"/>
      <c r="N24"/>
    </row>
    <row r="25" spans="1:14" ht="16.5" customHeight="1">
      <c r="A25" s="17" t="s">
        <v>23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5"/>
        <v>0</v>
      </c>
      <c r="L25"/>
      <c r="M25"/>
      <c r="N25"/>
    </row>
    <row r="26" spans="1:14" ht="16.5" customHeight="1">
      <c r="A26" s="17" t="s">
        <v>68</v>
      </c>
      <c r="B26" s="29">
        <v>39702.78000000001</v>
      </c>
      <c r="C26" s="29">
        <v>37458.21000000001</v>
      </c>
      <c r="D26" s="29">
        <v>48311.00999999998</v>
      </c>
      <c r="E26" s="29">
        <v>28519.960000000003</v>
      </c>
      <c r="F26" s="29">
        <v>29824.44</v>
      </c>
      <c r="G26" s="29">
        <v>32880.53</v>
      </c>
      <c r="H26" s="29">
        <v>30232.289999999994</v>
      </c>
      <c r="I26" s="29">
        <v>41104.58</v>
      </c>
      <c r="J26" s="29">
        <v>13333.130000000001</v>
      </c>
      <c r="K26" s="29">
        <f t="shared" si="5"/>
        <v>301366.93</v>
      </c>
      <c r="L26" s="58"/>
      <c r="M26" s="58"/>
      <c r="N26" s="58"/>
    </row>
    <row r="27" spans="1:14" ht="16.5" customHeight="1">
      <c r="A27" s="17" t="s">
        <v>75</v>
      </c>
      <c r="B27" s="29">
        <v>10573.450000000003</v>
      </c>
      <c r="C27" s="29">
        <v>9022.359999999999</v>
      </c>
      <c r="D27" s="29">
        <v>10667.949999999997</v>
      </c>
      <c r="E27" s="29">
        <v>6204.0300000000025</v>
      </c>
      <c r="F27" s="29">
        <v>7036.319999999999</v>
      </c>
      <c r="G27" s="29">
        <v>7168.759999999999</v>
      </c>
      <c r="H27" s="29">
        <v>7093.209999999997</v>
      </c>
      <c r="I27" s="29">
        <v>9154.799999999997</v>
      </c>
      <c r="J27" s="29">
        <v>3518.1599999999994</v>
      </c>
      <c r="K27" s="29">
        <f t="shared" si="5"/>
        <v>70439.04000000001</v>
      </c>
      <c r="L27" s="58"/>
      <c r="M27" s="58"/>
      <c r="N27" s="58"/>
    </row>
    <row r="28" spans="1:14" ht="16.5" customHeight="1">
      <c r="A28" s="17" t="s">
        <v>76</v>
      </c>
      <c r="B28" s="29">
        <v>26658.57000000001</v>
      </c>
      <c r="C28" s="29">
        <v>24633.95000000001</v>
      </c>
      <c r="D28" s="29">
        <v>29864.32000000001</v>
      </c>
      <c r="E28" s="29">
        <v>17161.33999999999</v>
      </c>
      <c r="F28" s="29">
        <v>17914.800000000003</v>
      </c>
      <c r="G28" s="29">
        <v>20367.710000000003</v>
      </c>
      <c r="H28" s="29">
        <v>20683.53</v>
      </c>
      <c r="I28" s="29">
        <v>29604.709999999985</v>
      </c>
      <c r="J28" s="29">
        <v>9753.720000000003</v>
      </c>
      <c r="K28" s="29">
        <f t="shared" si="5"/>
        <v>196642.65000000002</v>
      </c>
      <c r="L28" s="58"/>
      <c r="M28" s="58"/>
      <c r="N28" s="58"/>
    </row>
    <row r="29" spans="1:11" ht="12" customHeight="1">
      <c r="A29" s="32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</row>
    <row r="30" spans="1:11" ht="12" customHeight="1">
      <c r="A30" s="17"/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/>
    </row>
    <row r="31" spans="1:14" ht="16.5" customHeight="1">
      <c r="A31" s="15" t="s">
        <v>22</v>
      </c>
      <c r="B31" s="29">
        <f aca="true" t="shared" si="6" ref="B31:J31">+B32+B37+B49</f>
        <v>-719600.6200000006</v>
      </c>
      <c r="C31" s="29">
        <f t="shared" si="6"/>
        <v>88080.04000000004</v>
      </c>
      <c r="D31" s="29">
        <f t="shared" si="6"/>
        <v>1373290.959999998</v>
      </c>
      <c r="E31" s="29">
        <f t="shared" si="6"/>
        <v>-760366.56</v>
      </c>
      <c r="F31" s="29">
        <f t="shared" si="6"/>
        <v>349827.44999999995</v>
      </c>
      <c r="G31" s="29">
        <f t="shared" si="6"/>
        <v>-18465.590000000084</v>
      </c>
      <c r="H31" s="29">
        <f t="shared" si="6"/>
        <v>1662024.1299999985</v>
      </c>
      <c r="I31" s="29">
        <f t="shared" si="6"/>
        <v>-173174.48999999976</v>
      </c>
      <c r="J31" s="29">
        <f t="shared" si="6"/>
        <v>2054582.2599999998</v>
      </c>
      <c r="K31" s="29">
        <f aca="true" t="shared" si="7" ref="K31:K43">SUM(B31:J31)</f>
        <v>3856197.579999996</v>
      </c>
      <c r="L31"/>
      <c r="M31"/>
      <c r="N31"/>
    </row>
    <row r="32" spans="1:14" ht="16.5" customHeight="1">
      <c r="A32" s="17" t="s">
        <v>21</v>
      </c>
      <c r="B32" s="29">
        <f aca="true" t="shared" si="8" ref="B32:J32">B33+B34+B35+B36</f>
        <v>-3206683.2700000005</v>
      </c>
      <c r="C32" s="29">
        <f t="shared" si="8"/>
        <v>-2056380.84</v>
      </c>
      <c r="D32" s="29">
        <f t="shared" si="8"/>
        <v>-2269642.95</v>
      </c>
      <c r="E32" s="29">
        <f t="shared" si="8"/>
        <v>-2628116.25</v>
      </c>
      <c r="F32" s="29">
        <f t="shared" si="8"/>
        <v>-1393810</v>
      </c>
      <c r="G32" s="29">
        <f t="shared" si="8"/>
        <v>-1810522.33</v>
      </c>
      <c r="H32" s="29">
        <f t="shared" si="8"/>
        <v>-985876.65</v>
      </c>
      <c r="I32" s="29">
        <f t="shared" si="8"/>
        <v>-2469386.94</v>
      </c>
      <c r="J32" s="29">
        <f t="shared" si="8"/>
        <v>-558084.02</v>
      </c>
      <c r="K32" s="29">
        <f t="shared" si="7"/>
        <v>-17378503.25</v>
      </c>
      <c r="L32"/>
      <c r="M32"/>
      <c r="N32"/>
    </row>
    <row r="33" spans="1:14" s="22" customFormat="1" ht="16.5" customHeight="1">
      <c r="A33" s="28" t="s">
        <v>53</v>
      </c>
      <c r="B33" s="29">
        <f aca="true" t="shared" si="9" ref="B33:J33">-ROUND((B9)*$E$3,2)</f>
        <v>-1835112.4</v>
      </c>
      <c r="C33" s="29">
        <f t="shared" si="9"/>
        <v>-1913758</v>
      </c>
      <c r="D33" s="29">
        <f t="shared" si="9"/>
        <v>-1812888</v>
      </c>
      <c r="E33" s="29">
        <f t="shared" si="9"/>
        <v>-1219715.2</v>
      </c>
      <c r="F33" s="29">
        <f t="shared" si="9"/>
        <v>-1393810</v>
      </c>
      <c r="G33" s="29">
        <f t="shared" si="9"/>
        <v>-751889.6</v>
      </c>
      <c r="H33" s="29">
        <f t="shared" si="9"/>
        <v>-628126.4</v>
      </c>
      <c r="I33" s="29">
        <f t="shared" si="9"/>
        <v>-1911096</v>
      </c>
      <c r="J33" s="29">
        <f t="shared" si="9"/>
        <v>-385849.2</v>
      </c>
      <c r="K33" s="29">
        <f t="shared" si="7"/>
        <v>-11852244.8</v>
      </c>
      <c r="L33" s="27"/>
      <c r="M33"/>
      <c r="N33"/>
    </row>
    <row r="34" spans="1:14" ht="16.5" customHeight="1">
      <c r="A34" s="24" t="s">
        <v>20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9">
        <f t="shared" si="7"/>
        <v>0</v>
      </c>
      <c r="L34"/>
      <c r="M34"/>
      <c r="N34"/>
    </row>
    <row r="35" spans="1:14" ht="16.5" customHeight="1">
      <c r="A35" s="24" t="s">
        <v>19</v>
      </c>
      <c r="B35" s="29">
        <v>0</v>
      </c>
      <c r="C35" s="29">
        <v>0</v>
      </c>
      <c r="D35" s="29">
        <v>0</v>
      </c>
      <c r="E35" s="29">
        <v>0</v>
      </c>
      <c r="F35" s="25">
        <v>0</v>
      </c>
      <c r="G35" s="29">
        <v>0</v>
      </c>
      <c r="H35" s="29">
        <v>0</v>
      </c>
      <c r="I35" s="29">
        <v>0</v>
      </c>
      <c r="J35" s="29">
        <v>0</v>
      </c>
      <c r="K35" s="29">
        <f t="shared" si="7"/>
        <v>0</v>
      </c>
      <c r="L35"/>
      <c r="M35"/>
      <c r="N35"/>
    </row>
    <row r="36" spans="1:14" ht="16.5" customHeight="1">
      <c r="A36" s="24" t="s">
        <v>18</v>
      </c>
      <c r="B36" s="29">
        <v>-1371570.8700000003</v>
      </c>
      <c r="C36" s="29">
        <v>-142622.84</v>
      </c>
      <c r="D36" s="29">
        <v>-456754.95000000007</v>
      </c>
      <c r="E36" s="29">
        <v>-1408401.05</v>
      </c>
      <c r="F36" s="25">
        <v>0</v>
      </c>
      <c r="G36" s="29">
        <v>-1058632.73</v>
      </c>
      <c r="H36" s="29">
        <v>-357750.25</v>
      </c>
      <c r="I36" s="29">
        <v>-558290.94</v>
      </c>
      <c r="J36" s="29">
        <v>-172234.82</v>
      </c>
      <c r="K36" s="29">
        <f t="shared" si="7"/>
        <v>-5526258.450000001</v>
      </c>
      <c r="L36"/>
      <c r="M36"/>
      <c r="N36"/>
    </row>
    <row r="37" spans="1:14" s="22" customFormat="1" ht="16.5" customHeight="1">
      <c r="A37" s="17" t="s">
        <v>17</v>
      </c>
      <c r="B37" s="26">
        <f aca="true" t="shared" si="10" ref="B37:J37">SUM(B38:B47)</f>
        <v>-41716.409999999996</v>
      </c>
      <c r="C37" s="26">
        <f t="shared" si="10"/>
        <v>-30187.239999999998</v>
      </c>
      <c r="D37" s="26">
        <f t="shared" si="10"/>
        <v>830516.8999999985</v>
      </c>
      <c r="E37" s="26">
        <f t="shared" si="10"/>
        <v>-8065.2</v>
      </c>
      <c r="F37" s="26">
        <f t="shared" si="10"/>
        <v>-34296.49</v>
      </c>
      <c r="G37" s="26">
        <f t="shared" si="10"/>
        <v>-82595.79999999999</v>
      </c>
      <c r="H37" s="26">
        <f t="shared" si="10"/>
        <v>1058297.2399999984</v>
      </c>
      <c r="I37" s="26">
        <f t="shared" si="10"/>
        <v>-56400.23</v>
      </c>
      <c r="J37" s="26">
        <f t="shared" si="10"/>
        <v>1665951.8599999999</v>
      </c>
      <c r="K37" s="29">
        <f t="shared" si="7"/>
        <v>3301504.629999997</v>
      </c>
      <c r="L37"/>
      <c r="M37"/>
      <c r="N37"/>
    </row>
    <row r="38" spans="1:14" ht="16.5" customHeight="1">
      <c r="A38" s="24" t="s">
        <v>16</v>
      </c>
      <c r="B38" s="16">
        <v>0</v>
      </c>
      <c r="C38" s="16">
        <v>0</v>
      </c>
      <c r="D38" s="26">
        <v>-695879.4999999999</v>
      </c>
      <c r="E38" s="25">
        <v>0</v>
      </c>
      <c r="F38" s="25">
        <v>0</v>
      </c>
      <c r="G38" s="16">
        <v>0</v>
      </c>
      <c r="H38" s="25">
        <v>0</v>
      </c>
      <c r="I38" s="16">
        <v>0</v>
      </c>
      <c r="J38" s="26">
        <v>-201453.34000000008</v>
      </c>
      <c r="K38" s="29">
        <f t="shared" si="7"/>
        <v>-897332.84</v>
      </c>
      <c r="L38"/>
      <c r="M38"/>
      <c r="N38"/>
    </row>
    <row r="39" spans="1:14" ht="16.5" customHeight="1">
      <c r="A39" s="24" t="s">
        <v>15</v>
      </c>
      <c r="B39" s="26">
        <v>-9798.81</v>
      </c>
      <c r="C39" s="26">
        <v>-7786.84</v>
      </c>
      <c r="D39" s="26">
        <v>0</v>
      </c>
      <c r="E39" s="26">
        <v>0</v>
      </c>
      <c r="F39" s="26">
        <v>-32765.29</v>
      </c>
      <c r="G39" s="26">
        <v>-74596.59999999999</v>
      </c>
      <c r="H39" s="26">
        <v>-9099.16</v>
      </c>
      <c r="I39" s="26">
        <v>-54869.03</v>
      </c>
      <c r="J39" s="26">
        <v>0</v>
      </c>
      <c r="K39" s="29">
        <f t="shared" si="7"/>
        <v>-188915.72999999998</v>
      </c>
      <c r="L39"/>
      <c r="M39"/>
      <c r="N39"/>
    </row>
    <row r="40" spans="1:14" ht="16.5" customHeight="1">
      <c r="A40" s="24" t="s">
        <v>14</v>
      </c>
      <c r="B40" s="26">
        <v>-22017.6</v>
      </c>
      <c r="C40" s="26">
        <v>-5900.4</v>
      </c>
      <c r="D40" s="26">
        <v>-3603.6</v>
      </c>
      <c r="E40" s="26">
        <v>-1465.2</v>
      </c>
      <c r="F40" s="26">
        <v>-1386</v>
      </c>
      <c r="G40" s="26">
        <v>-4118.4</v>
      </c>
      <c r="H40" s="26">
        <v>-3405.6</v>
      </c>
      <c r="I40" s="26">
        <v>-1108.8</v>
      </c>
      <c r="J40" s="26">
        <v>-2494.8</v>
      </c>
      <c r="K40" s="29">
        <f t="shared" si="7"/>
        <v>-45500.4</v>
      </c>
      <c r="L40"/>
      <c r="M40"/>
      <c r="N40"/>
    </row>
    <row r="41" spans="1:14" ht="16.5" customHeight="1">
      <c r="A41" s="24" t="s">
        <v>13</v>
      </c>
      <c r="B41" s="26">
        <v>-9900</v>
      </c>
      <c r="C41" s="26">
        <v>-16500</v>
      </c>
      <c r="D41" s="16">
        <v>0</v>
      </c>
      <c r="E41" s="26">
        <v>-6600</v>
      </c>
      <c r="F41" s="16">
        <v>0</v>
      </c>
      <c r="G41" s="26">
        <v>-3300</v>
      </c>
      <c r="H41" s="16">
        <v>0</v>
      </c>
      <c r="I41" s="16">
        <v>0</v>
      </c>
      <c r="J41" s="26">
        <v>-6600</v>
      </c>
      <c r="K41" s="29">
        <f t="shared" si="7"/>
        <v>-42900</v>
      </c>
      <c r="L41"/>
      <c r="M41"/>
      <c r="N41"/>
    </row>
    <row r="42" spans="1:14" ht="16.5" customHeight="1">
      <c r="A42" s="24" t="s">
        <v>12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/>
      <c r="M42"/>
      <c r="N42"/>
    </row>
    <row r="43" spans="1:14" ht="16.5" customHeight="1">
      <c r="A43" s="24" t="s">
        <v>11</v>
      </c>
      <c r="B43" s="16">
        <v>0</v>
      </c>
      <c r="C43" s="16">
        <v>0</v>
      </c>
      <c r="D43" s="16">
        <v>0</v>
      </c>
      <c r="E43" s="16">
        <v>0</v>
      </c>
      <c r="F43" s="26">
        <v>-145.2</v>
      </c>
      <c r="G43" s="26">
        <v>-580.8</v>
      </c>
      <c r="H43" s="26">
        <v>-198</v>
      </c>
      <c r="I43" s="26">
        <v>-422.4</v>
      </c>
      <c r="J43" s="16">
        <v>0</v>
      </c>
      <c r="K43" s="29">
        <f t="shared" si="7"/>
        <v>-1346.4</v>
      </c>
      <c r="L43"/>
      <c r="M43"/>
      <c r="N43"/>
    </row>
    <row r="44" spans="1:12" s="22" customFormat="1" ht="16.5" customHeight="1">
      <c r="A44" s="24" t="s">
        <v>10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23"/>
    </row>
    <row r="45" spans="1:14" s="22" customFormat="1" ht="16.5" customHeight="1">
      <c r="A45" s="24" t="s">
        <v>63</v>
      </c>
      <c r="B45" s="16">
        <v>0</v>
      </c>
      <c r="C45" s="16">
        <v>0</v>
      </c>
      <c r="D45" s="26">
        <v>46773000</v>
      </c>
      <c r="E45" s="16">
        <v>0</v>
      </c>
      <c r="F45" s="16">
        <v>0</v>
      </c>
      <c r="G45" s="16">
        <v>0</v>
      </c>
      <c r="H45" s="26">
        <v>30609000</v>
      </c>
      <c r="I45" s="16">
        <v>0</v>
      </c>
      <c r="J45" s="26">
        <v>2911500</v>
      </c>
      <c r="K45" s="29">
        <f>SUM(B45:J45)</f>
        <v>80293500</v>
      </c>
      <c r="L45" s="23"/>
      <c r="M45"/>
      <c r="N45"/>
    </row>
    <row r="46" spans="1:14" s="22" customFormat="1" ht="16.5" customHeight="1">
      <c r="A46" s="24" t="s">
        <v>64</v>
      </c>
      <c r="B46" s="16">
        <v>0</v>
      </c>
      <c r="C46" s="16">
        <v>0</v>
      </c>
      <c r="D46" s="26">
        <v>-45243000</v>
      </c>
      <c r="E46" s="16">
        <v>0</v>
      </c>
      <c r="F46" s="16">
        <v>0</v>
      </c>
      <c r="G46" s="16">
        <v>0</v>
      </c>
      <c r="H46" s="26">
        <v>-29538000</v>
      </c>
      <c r="I46" s="16">
        <v>0</v>
      </c>
      <c r="J46" s="26">
        <v>-1035000</v>
      </c>
      <c r="K46" s="29">
        <f>SUM(B46:J46)</f>
        <v>-75816000</v>
      </c>
      <c r="L46" s="23"/>
      <c r="M46"/>
      <c r="N46"/>
    </row>
    <row r="47" spans="1:14" s="22" customFormat="1" ht="16.5" customHeight="1">
      <c r="A47" s="24" t="s">
        <v>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9">
        <f>SUM(B47:J47)</f>
        <v>0</v>
      </c>
      <c r="L47" s="23"/>
      <c r="M47"/>
      <c r="N47"/>
    </row>
    <row r="48" spans="1:12" ht="12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0"/>
    </row>
    <row r="49" spans="1:14" ht="16.5" customHeight="1">
      <c r="A49" s="17" t="s">
        <v>78</v>
      </c>
      <c r="B49" s="26">
        <v>2528799.06</v>
      </c>
      <c r="C49" s="26">
        <v>2174648.12</v>
      </c>
      <c r="D49" s="26">
        <v>2812417.01</v>
      </c>
      <c r="E49" s="26">
        <v>1875814.8900000001</v>
      </c>
      <c r="F49" s="26">
        <v>1777933.94</v>
      </c>
      <c r="G49" s="26">
        <v>1874652.54</v>
      </c>
      <c r="H49" s="26">
        <v>1589603.54</v>
      </c>
      <c r="I49" s="26">
        <v>2352612.68</v>
      </c>
      <c r="J49" s="26">
        <v>946714.4199999999</v>
      </c>
      <c r="K49" s="29">
        <f>SUM(B49:J49)</f>
        <v>17933196.199999996</v>
      </c>
      <c r="L49"/>
      <c r="M49"/>
      <c r="N49"/>
    </row>
    <row r="50" spans="1:14" ht="16.5" customHeight="1">
      <c r="A50" s="17" t="s">
        <v>70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9">
        <f>SUM(B50:J50)</f>
        <v>0</v>
      </c>
      <c r="L50" s="54"/>
      <c r="M50" s="58"/>
      <c r="N50" s="58"/>
    </row>
    <row r="51" spans="1:14" ht="16.5" customHeight="1">
      <c r="A51" s="24" t="s">
        <v>71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f>SUM(B51:J51)</f>
        <v>0</v>
      </c>
      <c r="L51" s="58"/>
      <c r="M51" s="58"/>
      <c r="N51" s="58"/>
    </row>
    <row r="52" spans="1:14" ht="16.5" customHeight="1">
      <c r="A52" s="24" t="s">
        <v>72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f>SUM(B52:J52)</f>
        <v>0</v>
      </c>
      <c r="L52" s="54"/>
      <c r="M52" s="58"/>
      <c r="N52" s="58"/>
    </row>
    <row r="53" spans="1:12" ht="12" customHeight="1">
      <c r="A53" s="17"/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9"/>
      <c r="L53" s="8"/>
    </row>
    <row r="54" spans="1:12" ht="16.5" customHeight="1">
      <c r="A54" s="15" t="s">
        <v>8</v>
      </c>
      <c r="B54" s="26">
        <f aca="true" t="shared" si="11" ref="B54:J54">IF(B20+B31+B55&lt;0,0,B20+B31+B55)</f>
        <v>45436731.870000005</v>
      </c>
      <c r="C54" s="26">
        <f t="shared" si="11"/>
        <v>43703652.599999994</v>
      </c>
      <c r="D54" s="26">
        <f t="shared" si="11"/>
        <v>56623941.35000002</v>
      </c>
      <c r="E54" s="26">
        <f t="shared" si="11"/>
        <v>32605639.520000003</v>
      </c>
      <c r="F54" s="26">
        <f t="shared" si="11"/>
        <v>34243321.359999985</v>
      </c>
      <c r="G54" s="26">
        <f t="shared" si="11"/>
        <v>37206856.529999994</v>
      </c>
      <c r="H54" s="26">
        <f t="shared" si="11"/>
        <v>35789763.11999999</v>
      </c>
      <c r="I54" s="26">
        <f t="shared" si="11"/>
        <v>46822288.46999999</v>
      </c>
      <c r="J54" s="26">
        <f t="shared" si="11"/>
        <v>17834974.210000005</v>
      </c>
      <c r="K54" s="19">
        <f>SUM(B54:J54)</f>
        <v>350267169.03</v>
      </c>
      <c r="L54" s="53"/>
    </row>
    <row r="55" spans="1:13" ht="16.5" customHeight="1">
      <c r="A55" s="17" t="s">
        <v>7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f>SUM(B55:J55)</f>
        <v>0</v>
      </c>
      <c r="L55"/>
      <c r="M55" s="18"/>
    </row>
    <row r="56" spans="1:14" ht="16.5" customHeight="1">
      <c r="A56" s="17" t="s">
        <v>6</v>
      </c>
      <c r="B56" s="26">
        <f aca="true" t="shared" si="12" ref="B56:J56">IF(B20+B31+B55&gt;0,0,B20+B31+B55)</f>
        <v>0</v>
      </c>
      <c r="C56" s="26">
        <f t="shared" si="12"/>
        <v>0</v>
      </c>
      <c r="D56" s="26">
        <f t="shared" si="12"/>
        <v>0</v>
      </c>
      <c r="E56" s="26">
        <f t="shared" si="12"/>
        <v>0</v>
      </c>
      <c r="F56" s="26">
        <f t="shared" si="12"/>
        <v>0</v>
      </c>
      <c r="G56" s="26">
        <f t="shared" si="12"/>
        <v>0</v>
      </c>
      <c r="H56" s="26">
        <f t="shared" si="12"/>
        <v>0</v>
      </c>
      <c r="I56" s="26">
        <f t="shared" si="12"/>
        <v>0</v>
      </c>
      <c r="J56" s="26">
        <f t="shared" si="12"/>
        <v>0</v>
      </c>
      <c r="K56" s="16">
        <f>SUM(B56:J56)</f>
        <v>0</v>
      </c>
      <c r="L56" s="60"/>
      <c r="M56"/>
      <c r="N56"/>
    </row>
    <row r="57" spans="1:11" ht="12" customHeight="1">
      <c r="A57" s="15"/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/>
    </row>
    <row r="58" spans="1:12" ht="12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55"/>
    </row>
    <row r="59" spans="1:11" ht="12" customHeight="1">
      <c r="A59" s="12"/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/>
    </row>
    <row r="60" spans="1:12" ht="16.5" customHeight="1">
      <c r="A60" s="10" t="s">
        <v>5</v>
      </c>
      <c r="B60" s="9">
        <f aca="true" t="shared" si="13" ref="B60:H60">SUM(B61:B72)</f>
        <v>45446631.839999996</v>
      </c>
      <c r="C60" s="9">
        <f t="shared" si="13"/>
        <v>43710252.57312601</v>
      </c>
      <c r="D60" s="9">
        <f t="shared" si="13"/>
        <v>56607441.37273426</v>
      </c>
      <c r="E60" s="9">
        <f t="shared" si="13"/>
        <v>32612239.522006184</v>
      </c>
      <c r="F60" s="9">
        <f t="shared" si="13"/>
        <v>34236721.27344308</v>
      </c>
      <c r="G60" s="9">
        <f t="shared" si="13"/>
        <v>37210156.50354574</v>
      </c>
      <c r="H60" s="9">
        <f t="shared" si="13"/>
        <v>35786463.140755475</v>
      </c>
      <c r="I60" s="9">
        <f>SUM(I61:I73)</f>
        <v>46822288.36</v>
      </c>
      <c r="J60" s="9">
        <f>SUM(J61:J72)</f>
        <v>17834974.222126164</v>
      </c>
      <c r="K60" s="5">
        <f>SUM(K61:K73)</f>
        <v>350267168.80773693</v>
      </c>
      <c r="L60" s="8"/>
    </row>
    <row r="61" spans="1:12" ht="16.5" customHeight="1">
      <c r="A61" s="7" t="s">
        <v>54</v>
      </c>
      <c r="B61" s="26">
        <v>39720270.11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4" ref="K61:K73">SUM(B61:J61)</f>
        <v>39720270.11</v>
      </c>
      <c r="L61"/>
    </row>
    <row r="62" spans="1:12" ht="16.5" customHeight="1">
      <c r="A62" s="7" t="s">
        <v>55</v>
      </c>
      <c r="B62" s="26">
        <v>5726361.729999999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5726361.729999999</v>
      </c>
      <c r="L62"/>
    </row>
    <row r="63" spans="1:12" ht="16.5" customHeight="1">
      <c r="A63" s="7" t="s">
        <v>4</v>
      </c>
      <c r="B63" s="6">
        <v>0</v>
      </c>
      <c r="C63" s="26">
        <v>43710252.57312601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4"/>
        <v>43710252.57312601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26">
        <v>56607441.37273426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4"/>
        <v>56607441.37273426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26">
        <v>32612239.522006184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4"/>
        <v>32612239.522006184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26">
        <v>34236721.27344308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34236721.27344308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26">
        <v>37210156.50354574</v>
      </c>
      <c r="H67" s="6">
        <v>0</v>
      </c>
      <c r="I67" s="6">
        <v>0</v>
      </c>
      <c r="J67" s="6">
        <v>0</v>
      </c>
      <c r="K67" s="5">
        <f t="shared" si="14"/>
        <v>37210156.50354574</v>
      </c>
    </row>
    <row r="68" spans="1:11" ht="16.5" customHeight="1">
      <c r="A68" s="7" t="s">
        <v>47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6">
        <v>35786463.140755475</v>
      </c>
      <c r="I68" s="6">
        <v>0</v>
      </c>
      <c r="J68" s="6">
        <v>0</v>
      </c>
      <c r="K68" s="5">
        <f t="shared" si="14"/>
        <v>35786463.140755475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4"/>
        <v>0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6">
        <v>17460959.72</v>
      </c>
      <c r="J70" s="6">
        <v>0</v>
      </c>
      <c r="K70" s="5">
        <f t="shared" si="14"/>
        <v>17460959.72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6">
        <v>29361328.639999997</v>
      </c>
      <c r="J71" s="6">
        <v>0</v>
      </c>
      <c r="K71" s="5">
        <f t="shared" si="14"/>
        <v>29361328.639999997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26">
        <v>17834974.222126164</v>
      </c>
      <c r="K72" s="5">
        <f t="shared" si="14"/>
        <v>17834974.222126164</v>
      </c>
    </row>
    <row r="73" spans="1:11" ht="18" customHeight="1">
      <c r="A73" s="4" t="s">
        <v>62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 t="shared" si="14"/>
        <v>0</v>
      </c>
    </row>
    <row r="74" spans="1:10" ht="18" customHeight="1">
      <c r="A74" s="56" t="s">
        <v>73</v>
      </c>
      <c r="B74"/>
      <c r="C74"/>
      <c r="D74"/>
      <c r="E74"/>
      <c r="F74"/>
      <c r="G74"/>
      <c r="H74"/>
      <c r="I74"/>
      <c r="J74"/>
    </row>
    <row r="75" ht="18" customHeight="1">
      <c r="A75" s="56" t="s">
        <v>79</v>
      </c>
    </row>
    <row r="76" ht="18" customHeight="1">
      <c r="A76" s="56" t="s">
        <v>81</v>
      </c>
    </row>
    <row r="77" ht="15.75">
      <c r="A77" s="56" t="s">
        <v>82</v>
      </c>
    </row>
    <row r="78" ht="15.75">
      <c r="A78" s="56" t="s">
        <v>83</v>
      </c>
    </row>
    <row r="79" ht="15.75">
      <c r="A79" s="56" t="s">
        <v>84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2023-12-12T21:07:31Z</dcterms:modified>
  <cp:category/>
  <cp:version/>
  <cp:contentType/>
  <cp:contentStatus/>
</cp:coreProperties>
</file>