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<sst xmlns="http://schemas.openxmlformats.org/spreadsheetml/2006/main" count="87" uniqueCount="86">
  <si>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</si>
  <si>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</si>
  <si>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</si>
  <si>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</si>
  <si>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</si>
  <si>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</si>
  <si>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</si>
  <si>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</si>
  <si>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</si>
  <si>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</si>
  <si>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</si>
  <si>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</si>
  <si>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</si>
  <si>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</si>
  <si>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</si>
  <si>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</si>
  <si>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</si>
  <si>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</si>
  <si>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</si>
  <si>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</si>
  <si>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</si>
  <si>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</si>
  <si>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</si>
  <si>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</si>
  <si>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</si>
  <si>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</si>
  <si>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</si>
  <si>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</si>
  <si>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</si>
  <si>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</si>
  <si>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</si>
  <si>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</si>
  <si>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</si>
  <si>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</si>
  <si>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</si>
  <si>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</si>
  <si>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</si>
  <si>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</si>
  <si>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</si>
  <si>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</si>
  <si>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</si>
  <si>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</si>
  <si>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</si>
  <si>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</si>
  <si>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</si>
  <si>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</si>
  <si>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</si>
  <si>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</si>
  <si>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</si>
  <si>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</si>
  <si>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</si>
  <si>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</si>
  <si>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</si>
  <si>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</si>
  <si>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</si>
  <si>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</si>
  <si>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</si>
  <si>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</si>
  <si>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</si>
  <si>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</si>
  <si>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</si>
  <si>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</si>
  <si>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</si>
  <si>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</si>
  <si>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</si>
  <si>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</si>
  <si>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</si>
  <si>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</si>
  <si>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</si>
  <si>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</si>
  <si>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</si>
  <si>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</si>
  <si>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</si>
  <si>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</si>
  <si>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</si>
  <si>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</si>
  <si>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</si>
  <si>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</si>
  <si>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</si>
  <si>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</si>
  <si>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</si>
  <si>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</si>
  <si>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</si>
  <si>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24/08/23 - VENCIMENTO 31/08/23</t>
  </si>
  <si>
    <t>5.3. Revisão de Remuneração pelo Transporte Coletivo ¹</t>
  </si>
  <si>
    <t>¹ Rede da madrugada, Arla 32 e equipamentos embarcados de julho/23.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</si>
</sst>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88347</v>
      </c>
      <c r="C7" s="10">
        <f aca="true" t="shared" si="0" ref="C7:K7">C8+C11</f>
        <v>110220</v>
      </c>
      <c r="D7" s="10">
        <f t="shared" si="0"/>
        <v>324228</v>
      </c>
      <c r="E7" s="10">
        <f t="shared" si="0"/>
        <v>259588</v>
      </c>
      <c r="F7" s="10">
        <f t="shared" si="0"/>
        <v>267243</v>
      </c>
      <c r="G7" s="10">
        <f t="shared" si="0"/>
        <v>155496</v>
      </c>
      <c r="H7" s="10">
        <f t="shared" si="0"/>
        <v>88743</v>
      </c>
      <c r="I7" s="10">
        <f t="shared" si="0"/>
        <v>121629</v>
      </c>
      <c r="J7" s="10">
        <f t="shared" si="0"/>
        <v>129648</v>
      </c>
      <c r="K7" s="10">
        <f t="shared" si="0"/>
        <v>227510</v>
      </c>
      <c r="L7" s="10">
        <f aca="true" t="shared" si="1" ref="L7:L13">SUM(B7:K7)</f>
        <v>1772652</v>
      </c>
      <c r="M7" s="11"/>
    </row>
    <row r="8" spans="1:13" ht="17.25" customHeight="1">
      <c r="A8" s="12" t="s">
        <v>81</v>
      </c>
      <c r="B8" s="13">
        <f>B9+B10</f>
        <v>4682</v>
      </c>
      <c r="C8" s="13">
        <f aca="true" t="shared" si="2" ref="C8:K8">C9+C10</f>
        <v>5029</v>
      </c>
      <c r="D8" s="13">
        <f t="shared" si="2"/>
        <v>15337</v>
      </c>
      <c r="E8" s="13">
        <f t="shared" si="2"/>
        <v>10397</v>
      </c>
      <c r="F8" s="13">
        <f t="shared" si="2"/>
        <v>9856</v>
      </c>
      <c r="G8" s="13">
        <f t="shared" si="2"/>
        <v>8092</v>
      </c>
      <c r="H8" s="13">
        <f t="shared" si="2"/>
        <v>4117</v>
      </c>
      <c r="I8" s="13">
        <f t="shared" si="2"/>
        <v>4464</v>
      </c>
      <c r="J8" s="13">
        <f t="shared" si="2"/>
        <v>6442</v>
      </c>
      <c r="K8" s="13">
        <f t="shared" si="2"/>
        <v>10165</v>
      </c>
      <c r="L8" s="13">
        <f t="shared" si="1"/>
        <v>78581</v>
      </c>
      <c r="M8"/>
    </row>
    <row r="9" spans="1:13" ht="17.25" customHeight="1">
      <c r="A9" s="14" t="s">
        <v>18</v>
      </c>
      <c r="B9" s="15">
        <v>4677</v>
      </c>
      <c r="C9" s="15">
        <v>5029</v>
      </c>
      <c r="D9" s="15">
        <v>15337</v>
      </c>
      <c r="E9" s="15">
        <v>10397</v>
      </c>
      <c r="F9" s="15">
        <v>9856</v>
      </c>
      <c r="G9" s="15">
        <v>8092</v>
      </c>
      <c r="H9" s="15">
        <v>4002</v>
      </c>
      <c r="I9" s="15">
        <v>4464</v>
      </c>
      <c r="J9" s="15">
        <v>6442</v>
      </c>
      <c r="K9" s="15">
        <v>10165</v>
      </c>
      <c r="L9" s="13">
        <f t="shared" si="1"/>
        <v>78461</v>
      </c>
      <c r="M9"/>
    </row>
    <row r="10" spans="1:13" ht="17.25" customHeight="1">
      <c r="A10" s="14" t="s">
        <v>19</v>
      </c>
      <c r="B10" s="15">
        <v>5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115</v>
      </c>
      <c r="I10" s="15">
        <v>0</v>
      </c>
      <c r="J10" s="15">
        <v>0</v>
      </c>
      <c r="K10" s="15">
        <v>0</v>
      </c>
      <c r="L10" s="13">
        <f t="shared" si="1"/>
        <v>120</v>
      </c>
      <c r="M10"/>
    </row>
    <row r="11" spans="1:13" ht="17.25" customHeight="1">
      <c r="A11" s="12" t="s">
        <v>70</v>
      </c>
      <c r="B11" s="15">
        <v>83665</v>
      </c>
      <c r="C11" s="15">
        <v>105191</v>
      </c>
      <c r="D11" s="15">
        <v>308891</v>
      </c>
      <c r="E11" s="15">
        <v>249191</v>
      </c>
      <c r="F11" s="15">
        <v>257387</v>
      </c>
      <c r="G11" s="15">
        <v>147404</v>
      </c>
      <c r="H11" s="15">
        <v>84626</v>
      </c>
      <c r="I11" s="15">
        <v>117165</v>
      </c>
      <c r="J11" s="15">
        <v>123206</v>
      </c>
      <c r="K11" s="15">
        <v>217345</v>
      </c>
      <c r="L11" s="13">
        <f t="shared" si="1"/>
        <v>1694071</v>
      </c>
      <c r="M11" s="60"/>
    </row>
    <row r="12" spans="1:13" ht="17.25" customHeight="1">
      <c r="A12" s="14" t="s">
        <v>82</v>
      </c>
      <c r="B12" s="15">
        <v>8156</v>
      </c>
      <c r="C12" s="15">
        <v>6870</v>
      </c>
      <c r="D12" s="15">
        <v>24692</v>
      </c>
      <c r="E12" s="15">
        <v>21450</v>
      </c>
      <c r="F12" s="15">
        <v>19204</v>
      </c>
      <c r="G12" s="15">
        <v>12062</v>
      </c>
      <c r="H12" s="15">
        <v>6930</v>
      </c>
      <c r="I12" s="15">
        <v>6120</v>
      </c>
      <c r="J12" s="15">
        <v>8044</v>
      </c>
      <c r="K12" s="15">
        <v>12405</v>
      </c>
      <c r="L12" s="13">
        <f t="shared" si="1"/>
        <v>125933</v>
      </c>
      <c r="M12" s="60"/>
    </row>
    <row r="13" spans="1:13" ht="17.25" customHeight="1">
      <c r="A13" s="14" t="s">
        <v>71</v>
      </c>
      <c r="B13" s="15">
        <f>+B11-B12</f>
        <v>75509</v>
      </c>
      <c r="C13" s="15">
        <f aca="true" t="shared" si="3" ref="C13:K13">+C11-C12</f>
        <v>98321</v>
      </c>
      <c r="D13" s="15">
        <f t="shared" si="3"/>
        <v>284199</v>
      </c>
      <c r="E13" s="15">
        <f t="shared" si="3"/>
        <v>227741</v>
      </c>
      <c r="F13" s="15">
        <f t="shared" si="3"/>
        <v>238183</v>
      </c>
      <c r="G13" s="15">
        <f t="shared" si="3"/>
        <v>135342</v>
      </c>
      <c r="H13" s="15">
        <f t="shared" si="3"/>
        <v>77696</v>
      </c>
      <c r="I13" s="15">
        <f t="shared" si="3"/>
        <v>111045</v>
      </c>
      <c r="J13" s="15">
        <f t="shared" si="3"/>
        <v>115162</v>
      </c>
      <c r="K13" s="15">
        <f t="shared" si="3"/>
        <v>204940</v>
      </c>
      <c r="L13" s="13">
        <f t="shared" si="1"/>
        <v>1568138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72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1.272853659993287</v>
      </c>
      <c r="C18" s="22">
        <v>1.182742524961852</v>
      </c>
      <c r="D18" s="22">
        <v>1.088298650664673</v>
      </c>
      <c r="E18" s="22">
        <v>1.115872012525511</v>
      </c>
      <c r="F18" s="22">
        <v>1.228784713194129</v>
      </c>
      <c r="G18" s="22">
        <v>1.154026645701222</v>
      </c>
      <c r="H18" s="22">
        <v>1.049200012978297</v>
      </c>
      <c r="I18" s="22">
        <v>1.166227258459172</v>
      </c>
      <c r="J18" s="22">
        <v>1.234569295312041</v>
      </c>
      <c r="K18" s="22">
        <v>1.093778259238063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66</v>
      </c>
      <c r="B20" s="25">
        <f>SUM(B21:B28)</f>
        <v>813710.3200000001</v>
      </c>
      <c r="C20" s="25">
        <f aca="true" t="shared" si="4" ref="C20:K20">SUM(C21:C28)</f>
        <v>546128.4800000001</v>
      </c>
      <c r="D20" s="25">
        <f t="shared" si="4"/>
        <v>1777222.8400000003</v>
      </c>
      <c r="E20" s="25">
        <f t="shared" si="4"/>
        <v>1459405.62</v>
      </c>
      <c r="F20" s="25">
        <f t="shared" si="4"/>
        <v>1480720.3699999999</v>
      </c>
      <c r="G20" s="25">
        <f t="shared" si="4"/>
        <v>885939.4600000001</v>
      </c>
      <c r="H20" s="25">
        <f t="shared" si="4"/>
        <v>508660.42999999993</v>
      </c>
      <c r="I20" s="25">
        <f t="shared" si="4"/>
        <v>632624.09</v>
      </c>
      <c r="J20" s="25">
        <f t="shared" si="4"/>
        <v>774523.2</v>
      </c>
      <c r="K20" s="25">
        <f t="shared" si="4"/>
        <v>980989.9299999998</v>
      </c>
      <c r="L20" s="25">
        <f>SUM(B20:K20)</f>
        <v>9859924.74</v>
      </c>
      <c r="M20"/>
    </row>
    <row r="21" spans="1:13" ht="17.25" customHeight="1">
      <c r="A21" s="26" t="s">
        <v>22</v>
      </c>
      <c r="B21" s="56">
        <f>ROUND((B15+B16)*B7,2)</f>
        <v>634799.7</v>
      </c>
      <c r="C21" s="56">
        <f aca="true" t="shared" si="5" ref="C21:K21">ROUND((C15+C16)*C7,2)</f>
        <v>446236.69</v>
      </c>
      <c r="D21" s="56">
        <f t="shared" si="5"/>
        <v>1562292.62</v>
      </c>
      <c r="E21" s="56">
        <f t="shared" si="5"/>
        <v>1267023.07</v>
      </c>
      <c r="F21" s="56">
        <f t="shared" si="5"/>
        <v>1152512.16</v>
      </c>
      <c r="G21" s="56">
        <f t="shared" si="5"/>
        <v>737362.03</v>
      </c>
      <c r="H21" s="56">
        <f t="shared" si="5"/>
        <v>463540.19</v>
      </c>
      <c r="I21" s="56">
        <f t="shared" si="5"/>
        <v>526738.71</v>
      </c>
      <c r="J21" s="56">
        <f t="shared" si="5"/>
        <v>604691.24</v>
      </c>
      <c r="K21" s="56">
        <f t="shared" si="5"/>
        <v>866517.34</v>
      </c>
      <c r="L21" s="33">
        <f aca="true" t="shared" si="6" ref="L21:L28">SUM(B21:K21)</f>
        <v>8261713.750000001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173207.42</v>
      </c>
      <c r="C22" s="33">
        <f t="shared" si="7"/>
        <v>81546.42</v>
      </c>
      <c r="D22" s="33">
        <f t="shared" si="7"/>
        <v>137948.33</v>
      </c>
      <c r="E22" s="33">
        <f t="shared" si="7"/>
        <v>146812.51</v>
      </c>
      <c r="F22" s="33">
        <f t="shared" si="7"/>
        <v>263677.16</v>
      </c>
      <c r="G22" s="33">
        <f t="shared" si="7"/>
        <v>113573.4</v>
      </c>
      <c r="H22" s="33">
        <f t="shared" si="7"/>
        <v>22806.18</v>
      </c>
      <c r="I22" s="33">
        <f t="shared" si="7"/>
        <v>87558.33</v>
      </c>
      <c r="J22" s="33">
        <f t="shared" si="7"/>
        <v>141842</v>
      </c>
      <c r="K22" s="33">
        <f t="shared" si="7"/>
        <v>81260.49</v>
      </c>
      <c r="L22" s="33">
        <f t="shared" si="6"/>
        <v>1250232.24</v>
      </c>
      <c r="M22"/>
    </row>
    <row r="23" spans="1:13" ht="17.25" customHeight="1">
      <c r="A23" s="27" t="s">
        <v>24</v>
      </c>
      <c r="B23" s="33">
        <v>2906.86</v>
      </c>
      <c r="C23" s="33">
        <v>15862.66</v>
      </c>
      <c r="D23" s="33">
        <v>71056.19</v>
      </c>
      <c r="E23" s="33">
        <v>40147.32</v>
      </c>
      <c r="F23" s="33">
        <v>59016.68</v>
      </c>
      <c r="G23" s="33">
        <v>33821.95</v>
      </c>
      <c r="H23" s="33">
        <v>19886.1</v>
      </c>
      <c r="I23" s="33">
        <v>15723.07</v>
      </c>
      <c r="J23" s="33">
        <v>23471.01</v>
      </c>
      <c r="K23" s="33">
        <v>28371.94</v>
      </c>
      <c r="L23" s="33">
        <f t="shared" si="6"/>
        <v>310263.77999999997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3458.86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24212.02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612.22</v>
      </c>
      <c r="C26" s="33">
        <v>411.62</v>
      </c>
      <c r="D26" s="33">
        <v>1336.47</v>
      </c>
      <c r="E26" s="33">
        <v>1099.4</v>
      </c>
      <c r="F26" s="33">
        <v>1115.03</v>
      </c>
      <c r="G26" s="33">
        <v>666.93</v>
      </c>
      <c r="H26" s="33">
        <v>382.97</v>
      </c>
      <c r="I26" s="33">
        <v>476.75</v>
      </c>
      <c r="J26" s="33">
        <v>583.57</v>
      </c>
      <c r="K26" s="33">
        <v>737.27</v>
      </c>
      <c r="L26" s="33">
        <f t="shared" si="6"/>
        <v>7422.23</v>
      </c>
      <c r="M26" s="60"/>
    </row>
    <row r="27" spans="1:13" ht="17.25" customHeight="1">
      <c r="A27" s="27" t="s">
        <v>74</v>
      </c>
      <c r="B27" s="33">
        <v>314.15</v>
      </c>
      <c r="C27" s="33">
        <v>237.63</v>
      </c>
      <c r="D27" s="33">
        <v>770.81</v>
      </c>
      <c r="E27" s="33">
        <v>589.47</v>
      </c>
      <c r="F27" s="33">
        <v>642.98</v>
      </c>
      <c r="G27" s="33">
        <v>358.79</v>
      </c>
      <c r="H27" s="33">
        <v>215.18</v>
      </c>
      <c r="I27" s="33">
        <v>271.26</v>
      </c>
      <c r="J27" s="33">
        <v>326.86</v>
      </c>
      <c r="K27" s="33">
        <v>440.83</v>
      </c>
      <c r="L27" s="33">
        <f t="shared" si="6"/>
        <v>4167.96</v>
      </c>
      <c r="M27" s="60"/>
    </row>
    <row r="28" spans="1:13" ht="17.25" customHeight="1">
      <c r="A28" s="27" t="s">
        <v>75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18337.600000000006</v>
      </c>
      <c r="C31" s="33">
        <f t="shared" si="8"/>
        <v>174616.65</v>
      </c>
      <c r="D31" s="33">
        <f t="shared" si="8"/>
        <v>452251.49</v>
      </c>
      <c r="E31" s="33">
        <f t="shared" si="8"/>
        <v>282789.7800000001</v>
      </c>
      <c r="F31" s="33">
        <f t="shared" si="8"/>
        <v>216820.31</v>
      </c>
      <c r="G31" s="33">
        <f t="shared" si="8"/>
        <v>197160.40000000002</v>
      </c>
      <c r="H31" s="33">
        <f t="shared" si="8"/>
        <v>63726.95999999999</v>
      </c>
      <c r="I31" s="33">
        <f t="shared" si="8"/>
        <v>64419.91</v>
      </c>
      <c r="J31" s="33">
        <f t="shared" si="8"/>
        <v>264425.07</v>
      </c>
      <c r="K31" s="33">
        <f t="shared" si="8"/>
        <v>445107.96</v>
      </c>
      <c r="L31" s="33">
        <f aca="true" t="shared" si="9" ref="L31:L38">SUM(B31:K31)</f>
        <v>2179656.13</v>
      </c>
      <c r="M31"/>
    </row>
    <row r="32" spans="1:13" ht="18.75" customHeight="1">
      <c r="A32" s="27" t="s">
        <v>28</v>
      </c>
      <c r="B32" s="33">
        <f>B33+B34+B35+B36</f>
        <v>-20578.8</v>
      </c>
      <c r="C32" s="33">
        <f aca="true" t="shared" si="10" ref="C32:K32">C33+C34+C35+C36</f>
        <v>-22127.6</v>
      </c>
      <c r="D32" s="33">
        <f t="shared" si="10"/>
        <v>-67482.8</v>
      </c>
      <c r="E32" s="33">
        <f t="shared" si="10"/>
        <v>-45746.8</v>
      </c>
      <c r="F32" s="33">
        <f t="shared" si="10"/>
        <v>-43366.4</v>
      </c>
      <c r="G32" s="33">
        <f t="shared" si="10"/>
        <v>-35604.8</v>
      </c>
      <c r="H32" s="33">
        <f t="shared" si="10"/>
        <v>-17608.8</v>
      </c>
      <c r="I32" s="33">
        <f t="shared" si="10"/>
        <v>-27191.219999999998</v>
      </c>
      <c r="J32" s="33">
        <f t="shared" si="10"/>
        <v>-28344.8</v>
      </c>
      <c r="K32" s="33">
        <f t="shared" si="10"/>
        <v>-44726</v>
      </c>
      <c r="L32" s="33">
        <f t="shared" si="9"/>
        <v>-352778.01999999996</v>
      </c>
      <c r="M32"/>
    </row>
    <row r="33" spans="1:13" s="36" customFormat="1" ht="18.75" customHeight="1">
      <c r="A33" s="34" t="s">
        <v>51</v>
      </c>
      <c r="B33" s="33">
        <f aca="true" t="shared" si="11" ref="B33:K33">-ROUND((B9)*$E$3,2)</f>
        <v>-20578.8</v>
      </c>
      <c r="C33" s="33">
        <f t="shared" si="11"/>
        <v>-22127.6</v>
      </c>
      <c r="D33" s="33">
        <f t="shared" si="11"/>
        <v>-67482.8</v>
      </c>
      <c r="E33" s="33">
        <f t="shared" si="11"/>
        <v>-45746.8</v>
      </c>
      <c r="F33" s="33">
        <f t="shared" si="11"/>
        <v>-43366.4</v>
      </c>
      <c r="G33" s="33">
        <f t="shared" si="11"/>
        <v>-35604.8</v>
      </c>
      <c r="H33" s="33">
        <f t="shared" si="11"/>
        <v>-17608.8</v>
      </c>
      <c r="I33" s="33">
        <f t="shared" si="11"/>
        <v>-19641.6</v>
      </c>
      <c r="J33" s="33">
        <f t="shared" si="11"/>
        <v>-28344.8</v>
      </c>
      <c r="K33" s="33">
        <f t="shared" si="11"/>
        <v>-44726</v>
      </c>
      <c r="L33" s="33">
        <f t="shared" si="9"/>
        <v>-345228.39999999997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-7549.62</v>
      </c>
      <c r="J36" s="17">
        <v>0</v>
      </c>
      <c r="K36" s="17">
        <v>0</v>
      </c>
      <c r="L36" s="33">
        <f t="shared" si="9"/>
        <v>-7549.62</v>
      </c>
      <c r="M36"/>
    </row>
    <row r="37" spans="1:13" s="36" customFormat="1" ht="18.75" customHeight="1">
      <c r="A37" s="27" t="s">
        <v>32</v>
      </c>
      <c r="B37" s="38">
        <f>SUM(B38:B49)</f>
        <v>-102249.05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-5518.649999999907</v>
      </c>
      <c r="F37" s="38">
        <f t="shared" si="12"/>
        <v>0</v>
      </c>
      <c r="G37" s="38">
        <f t="shared" si="12"/>
        <v>0</v>
      </c>
      <c r="H37" s="38">
        <f t="shared" si="12"/>
        <v>0</v>
      </c>
      <c r="I37" s="38">
        <f t="shared" si="12"/>
        <v>0</v>
      </c>
      <c r="J37" s="38">
        <f t="shared" si="12"/>
        <v>0</v>
      </c>
      <c r="K37" s="38">
        <f t="shared" si="12"/>
        <v>0</v>
      </c>
      <c r="L37" s="33">
        <f t="shared" si="9"/>
        <v>-107767.69999999991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>SUM(B39:K39)</f>
        <v>-29714.760000000002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67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68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69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84</v>
      </c>
      <c r="B50" s="17">
        <v>141165.45</v>
      </c>
      <c r="C50" s="17">
        <v>196744.25</v>
      </c>
      <c r="D50" s="17">
        <v>519734.29</v>
      </c>
      <c r="E50" s="17">
        <v>334055.23</v>
      </c>
      <c r="F50" s="17">
        <v>260186.71</v>
      </c>
      <c r="G50" s="17">
        <v>232765.2</v>
      </c>
      <c r="H50" s="17">
        <v>81335.76</v>
      </c>
      <c r="I50" s="17">
        <v>91611.13</v>
      </c>
      <c r="J50" s="17">
        <v>292769.87</v>
      </c>
      <c r="K50" s="17">
        <v>489833.96</v>
      </c>
      <c r="L50" s="33">
        <f aca="true" t="shared" si="14" ref="L50:L55">SUM(B50:K50)</f>
        <v>2640201.85</v>
      </c>
      <c r="M50"/>
    </row>
    <row r="51" spans="1:13" ht="18.75" customHeight="1">
      <c r="A51" s="27" t="s">
        <v>76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78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41</v>
      </c>
      <c r="B55" s="41">
        <f aca="true" t="shared" si="16" ref="B55:K55">IF(B20+B31+B44+B56&lt;0,0,B20+B31+B56)</f>
        <v>832047.92</v>
      </c>
      <c r="C55" s="41">
        <f t="shared" si="16"/>
        <v>720745.1300000001</v>
      </c>
      <c r="D55" s="41">
        <f t="shared" si="16"/>
        <v>2229474.33</v>
      </c>
      <c r="E55" s="41">
        <f t="shared" si="16"/>
        <v>1742195.4000000001</v>
      </c>
      <c r="F55" s="41">
        <f t="shared" si="16"/>
        <v>1697540.68</v>
      </c>
      <c r="G55" s="41">
        <f t="shared" si="16"/>
        <v>1083099.86</v>
      </c>
      <c r="H55" s="41">
        <f t="shared" si="16"/>
        <v>572387.3899999999</v>
      </c>
      <c r="I55" s="41">
        <f t="shared" si="16"/>
        <v>697044</v>
      </c>
      <c r="J55" s="41">
        <f t="shared" si="16"/>
        <v>1038948.27</v>
      </c>
      <c r="K55" s="41">
        <f t="shared" si="16"/>
        <v>1426097.89</v>
      </c>
      <c r="L55" s="42">
        <f t="shared" si="14"/>
        <v>12039580.870000001</v>
      </c>
      <c r="M55" s="55"/>
    </row>
    <row r="56" spans="1:13" ht="18.75" customHeight="1">
      <c r="A56" s="27" t="s">
        <v>42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43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44</v>
      </c>
      <c r="B61" s="41">
        <f>SUM(B62:B75)</f>
        <v>832047.9099999999</v>
      </c>
      <c r="C61" s="41">
        <f aca="true" t="shared" si="18" ref="C61:J61">SUM(C62:C73)</f>
        <v>720745.14</v>
      </c>
      <c r="D61" s="41">
        <f t="shared" si="18"/>
        <v>2229474.332450225</v>
      </c>
      <c r="E61" s="41">
        <f t="shared" si="18"/>
        <v>1742195.3991329218</v>
      </c>
      <c r="F61" s="41">
        <f t="shared" si="18"/>
        <v>1697540.6831422811</v>
      </c>
      <c r="G61" s="41">
        <f t="shared" si="18"/>
        <v>1083099.863735884</v>
      </c>
      <c r="H61" s="41">
        <f t="shared" si="18"/>
        <v>572387.3903089481</v>
      </c>
      <c r="I61" s="41">
        <f>SUM(I62:I78)</f>
        <v>697044.0054242675</v>
      </c>
      <c r="J61" s="41">
        <f t="shared" si="18"/>
        <v>1038948.272586075</v>
      </c>
      <c r="K61" s="41">
        <f>SUM(K62:K75)</f>
        <v>1426097.8900000001</v>
      </c>
      <c r="L61" s="46">
        <f>SUM(B61:K61)</f>
        <v>12039580.886780603</v>
      </c>
      <c r="M61" s="40"/>
    </row>
    <row r="62" spans="1:13" ht="18.75" customHeight="1">
      <c r="A62" s="47" t="s">
        <v>45</v>
      </c>
      <c r="B62" s="48">
        <v>832047.9099999999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832047.9099999999</v>
      </c>
      <c r="M62"/>
    </row>
    <row r="63" spans="1:13" ht="18.75" customHeight="1">
      <c r="A63" s="47" t="s">
        <v>54</v>
      </c>
      <c r="B63" s="17">
        <v>0</v>
      </c>
      <c r="C63" s="48">
        <v>595419.4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595419.4</v>
      </c>
      <c r="M63"/>
    </row>
    <row r="64" spans="1:13" ht="18.75" customHeight="1">
      <c r="A64" s="47" t="s">
        <v>55</v>
      </c>
      <c r="B64" s="17">
        <v>0</v>
      </c>
      <c r="C64" s="48">
        <v>125325.73999999999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125325.73999999999</v>
      </c>
      <c r="M64" s="58"/>
    </row>
    <row r="65" spans="1:12" ht="18.75" customHeight="1">
      <c r="A65" s="47" t="s">
        <v>46</v>
      </c>
      <c r="B65" s="17">
        <v>0</v>
      </c>
      <c r="C65" s="17">
        <v>0</v>
      </c>
      <c r="D65" s="48">
        <v>2229474.332450225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2229474.332450225</v>
      </c>
    </row>
    <row r="66" spans="1:12" ht="18.75" customHeight="1">
      <c r="A66" s="47" t="s">
        <v>47</v>
      </c>
      <c r="B66" s="17">
        <v>0</v>
      </c>
      <c r="C66" s="17">
        <v>0</v>
      </c>
      <c r="D66" s="17">
        <v>0</v>
      </c>
      <c r="E66" s="48">
        <v>1742195.3991329218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1742195.3991329218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17">
        <v>0</v>
      </c>
      <c r="F67" s="48">
        <v>1697540.6831422811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1697540.6831422811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1083099.863735884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1083099.863735884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572387.3903089481</v>
      </c>
      <c r="I69" s="17">
        <v>0</v>
      </c>
      <c r="J69" s="17">
        <v>0</v>
      </c>
      <c r="K69" s="17">
        <v>0</v>
      </c>
      <c r="L69" s="46">
        <f t="shared" si="19"/>
        <v>572387.3903089481</v>
      </c>
    </row>
    <row r="70" spans="1:12" ht="18.75" customHeight="1">
      <c r="A70" s="47" t="s">
        <v>79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697044.0054242675</v>
      </c>
      <c r="J70" s="17">
        <v>0</v>
      </c>
      <c r="K70" s="17">
        <v>0</v>
      </c>
      <c r="L70" s="46">
        <f t="shared" si="19"/>
        <v>697044.0054242675</v>
      </c>
    </row>
    <row r="71" spans="1:12" ht="18.75" customHeight="1">
      <c r="A71" s="47" t="s">
        <v>52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1038948.272586075</v>
      </c>
      <c r="K71" s="17">
        <v>0</v>
      </c>
      <c r="L71" s="46">
        <f t="shared" si="19"/>
        <v>1038948.272586075</v>
      </c>
    </row>
    <row r="72" spans="1:12" ht="18.75" customHeight="1">
      <c r="A72" s="47" t="s">
        <v>62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812888.8</v>
      </c>
      <c r="L72" s="46">
        <f t="shared" si="19"/>
        <v>812888.8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613209.0900000001</v>
      </c>
      <c r="L73" s="46">
        <f t="shared" si="19"/>
        <v>613209.0900000001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65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80</v>
      </c>
      <c r="H76"/>
      <c r="I76"/>
      <c r="J76"/>
      <c r="K76">
        <v>271191.5</v>
      </c>
    </row>
    <row r="77" spans="1:11" ht="18" customHeight="1">
      <c r="A77" s="59" t="s">
        <v>85</v>
      </c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2023-09-11T01:40:19Z</dcterms:modified>
  <cp:category/>
  <cp:version/>
  <cp:contentType/>
  <cp:contentStatus/>
</cp:coreProperties>
</file>