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" yWindow="296" windowWidth="18833" windowHeight="6664" activeTab="0"/>
  </bookViews>
  <sheets>
    <sheet name="detalhad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<sst xmlns="http://schemas.openxmlformats.org/spreadsheetml/2006/main" count="91" uniqueCount="88">
  <si>
    <t>DEMONSTRATIVO DE REMUNERAÇÃO DOS CONCESSIONÁRIOS - Grupo Local de Distribuição</t>
  </si>
  <si>
    <t>OPERAÇÃO DE 01 A 30/04/23 - VENCIMENTO DE 10/04 A 08/05/23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</si>
  <si>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</si>
  <si>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</si>
  <si>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</si>
  <si>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</si>
  <si>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</si>
  <si>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</si>
  <si>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</si>
  <si>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</si>
  <si>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</si>
  <si>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</si>
  <si>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</si>
  <si>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</si>
  <si>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</si>
  <si>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</si>
  <si>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</si>
  <si>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</si>
  <si>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</si>
  <si>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</si>
  <si>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</si>
  <si>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</si>
  <si>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</si>
  <si>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</si>
  <si>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</si>
  <si>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</si>
  <si>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</si>
  <si>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</si>
  <si>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</si>
  <si>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</si>
  <si>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Pagantes sem Bilhete Único (1.1.1. + 1.1.2.)</t>
  </si>
  <si>
    <t>1.1.1. Em dinheiro</t>
  </si>
  <si>
    <t>1.1.2. Outros Meios de Pagamento</t>
  </si>
  <si>
    <t>1.2. Créditos Eletrônicos (Bilhete Único) (1.2.1 + 1.2.2)</t>
  </si>
  <si>
    <t>1.2.1. Idosos</t>
  </si>
  <si>
    <t>1.2.2. Demais Créditos Eletrônicos</t>
  </si>
  <si>
    <t>2. Tarifa de Remuneração por Passageiro Transportado</t>
  </si>
  <si>
    <t>2.1 Tarifa de Remuneração por Passageiro Transportado - Combustível</t>
  </si>
  <si>
    <t>3. Fator de Transição na Remuneração (Cálculo diário)</t>
  </si>
  <si>
    <t>4. Remuneração Bruta do Operador (4.1 + 4.2 +....+ 4.9)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</si>
  <si>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</si>
  <si>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</si>
  <si>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</si>
  <si>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</si>
  <si>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</si>
  <si>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</si>
  <si>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</si>
  <si>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</si>
  <si>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</si>
  <si>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</si>
  <si>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</si>
  <si>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</si>
  <si>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</si>
  <si>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</si>
  <si>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</si>
  <si>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</si>
  <si>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</si>
  <si>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</si>
  <si>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Ajuste de Cronograma (+)</t>
  </si>
  <si>
    <t>5.2.7. Ajuste de Cronograma (-)</t>
  </si>
  <si>
    <t>5.2.8. Banco Luso Brasileiro</t>
  </si>
  <si>
    <t xml:space="preserve">5.2.9. Compromisso de Investimento </t>
  </si>
  <si>
    <t>5.2.10. Remuneração da Manutenção de Validadores</t>
  </si>
  <si>
    <t>5.2.11. Remuneração da Implantação de Validadores</t>
  </si>
  <si>
    <t>5.3. Revisão de Remuneração pelo Transporte Coletivo (1)</t>
  </si>
  <si>
    <t>5.4. Revisão de Remuneração pelo Serviço Atende (2)</t>
  </si>
  <si>
    <t>5.5. Auxílio ao Custeio das Pessoas Idosas (*)</t>
  </si>
  <si>
    <t>5.5.1. Ajuste - Redução do Uso de Recursos Municipais (-)</t>
  </si>
  <si>
    <t>5.5.2. Ajuste - Utilização de Recursos Federais (+)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</si>
  <si>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</si>
  <si>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</si>
  <si>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</si>
  <si>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</si>
  <si>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</si>
  <si>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</si>
  <si>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</si>
  <si>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</si>
  <si>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</si>
  <si>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</si>
  <si>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</si>
  <si>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</si>
  <si>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</si>
  <si>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</si>
  <si>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</si>
  <si>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Nota: (*) Portaria Interministerial MDR/MMFDH nº 9, de 26/08/22</t>
  </si>
  <si>
    <t xml:space="preserve">            ¹ Tarifa de combustível e fator de transição de 01/03 a 05/04/23.</t>
  </si>
  <si>
    <t xml:space="preserve">           ¹  Revisões de passageiros transportados, ar condicionado, fator de transição, rede da madruga, ARLA 32 e equipamentos embarcados, mês de março/23. Total de 1.334.348 passageiros revisão.</t>
  </si>
  <si>
    <r>
      <t xml:space="preserve">           </t>
    </r>
    <r>
      <rPr>
        <vertAlign val="superscript"/>
        <sz val="11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 Revisão de remuneração do serviço atende, glosas de veículos e H.E., mês de fevereiro/23.</t>
    </r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</si>
</sst>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_([$R$ -416]* #,##0.0000_);_([$R$ -416]* \(#,##0.0000\);_([$R$ -416]* &quot;-&quot;??_);_(@_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vertAlign val="superscript"/>
      <sz val="11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0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4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44" fontId="21" fillId="33" borderId="11" xfId="46" applyFont="1" applyFill="1" applyBorder="1" applyAlignment="1">
      <alignment vertical="center"/>
    </xf>
    <xf numFmtId="1" fontId="21" fillId="33" borderId="11" xfId="49" applyFont="1" applyFill="1" applyBorder="1" applyAlignment="1">
      <alignment vertical="center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left" vertical="center" indent="1"/>
    </xf>
    <xf numFmtId="165" fontId="34" fillId="0" borderId="1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0" borderId="0" xfId="0" applyFill="1" applyAlignment="1">
      <alignment vertical="center"/>
    </xf>
    <xf numFmtId="165" fontId="34" fillId="0" borderId="4" xfId="0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4" fontId="46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4" fontId="34" fillId="0" borderId="4" xfId="53" applyFont="1" applyFill="1" applyBorder="1" applyAlignment="1">
      <alignment vertical="center"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164" fontId="23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left" vertical="center" indent="2"/>
    </xf>
    <xf numFmtId="44" fontId="0" fillId="0" borderId="0" xfId="0" applyNumberFormat="1" applyFill="1" applyAlignment="1">
      <alignment/>
    </xf>
    <xf numFmtId="4" fontId="47" fillId="0" borderId="0" xfId="0" applyNumberFormat="1" applyFont="1" applyFill="1" applyAlignment="1">
      <alignment/>
    </xf>
    <xf numFmtId="44" fontId="34" fillId="0" borderId="4" xfId="46" applyFont="1" applyFill="1" applyBorder="1" applyAlignment="1">
      <alignment vertical="center"/>
    </xf>
    <xf numFmtId="44" fontId="0" fillId="0" borderId="0" xfId="0" applyNumberFormat="1" applyAlignment="1">
      <alignment/>
    </xf>
    <xf numFmtId="0" fontId="34" fillId="34" borderId="4" xfId="0" applyFont="1" applyFill="1" applyBorder="1" applyAlignment="1">
      <alignment horizontal="left" vertical="center" indent="1"/>
    </xf>
    <xf numFmtId="44" fontId="0" fillId="0" borderId="0" xfId="0" applyNumberFormat="1" applyFont="1" applyFill="1" applyAlignment="1">
      <alignment vertical="center"/>
    </xf>
    <xf numFmtId="0" fontId="34" fillId="0" borderId="13" xfId="0" applyFont="1" applyFill="1" applyBorder="1" applyAlignment="1">
      <alignment horizontal="left" vertical="center" indent="2"/>
    </xf>
    <xf numFmtId="44" fontId="34" fillId="0" borderId="13" xfId="0" applyNumberFormat="1" applyFont="1" applyFill="1" applyBorder="1" applyAlignment="1">
      <alignment vertical="center"/>
    </xf>
    <xf numFmtId="0" fontId="34" fillId="0" borderId="13" xfId="0" applyFont="1" applyFill="1" applyBorder="1" applyAlignment="1">
      <alignment vertical="center"/>
    </xf>
    <xf numFmtId="164" fontId="34" fillId="0" borderId="13" xfId="53" applyFont="1" applyFill="1" applyBorder="1" applyAlignment="1">
      <alignment vertical="center"/>
    </xf>
    <xf numFmtId="0" fontId="34" fillId="0" borderId="16" xfId="0" applyFont="1" applyFill="1" applyBorder="1" applyAlignment="1">
      <alignment horizontal="left" vertical="center" indent="2"/>
    </xf>
    <xf numFmtId="44" fontId="34" fillId="0" borderId="16" xfId="0" applyNumberFormat="1" applyFont="1" applyFill="1" applyBorder="1" applyAlignment="1">
      <alignment vertical="center"/>
    </xf>
    <xf numFmtId="0" fontId="34" fillId="0" borderId="16" xfId="0" applyFont="1" applyFill="1" applyBorder="1" applyAlignment="1">
      <alignment vertical="center"/>
    </xf>
    <xf numFmtId="164" fontId="34" fillId="0" borderId="16" xfId="53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indent="2"/>
    </xf>
    <xf numFmtId="164" fontId="0" fillId="0" borderId="14" xfId="46" applyNumberFormat="1" applyFont="1" applyFill="1" applyBorder="1" applyAlignment="1">
      <alignment vertical="center"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3" xfId="46" applyNumberFormat="1" applyFont="1" applyBorder="1" applyAlignment="1">
      <alignment vertical="center"/>
    </xf>
    <xf numFmtId="168" fontId="34" fillId="0" borderId="13" xfId="46" applyNumberFormat="1" applyFont="1" applyFill="1" applyBorder="1" applyAlignment="1">
      <alignment vertical="center"/>
    </xf>
    <xf numFmtId="44" fontId="34" fillId="0" borderId="13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171450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107025"/>
          <a:ext cx="600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ocaldedistribuicao-abr23_so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soma"/>
      <sheetName val="detalh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2"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2" customWidth="1"/>
    <col min="2" max="3" width="18.375" style="2" customWidth="1"/>
    <col min="4" max="4" width="17.125" style="2" customWidth="1"/>
    <col min="5" max="5" width="16.25390625" style="2" customWidth="1"/>
    <col min="6" max="6" width="16.625" style="2" customWidth="1"/>
    <col min="7" max="7" width="17.50390625" style="2" customWidth="1"/>
    <col min="8" max="9" width="17.00390625" style="2" customWidth="1"/>
    <col min="10" max="10" width="17.50390625" style="2" customWidth="1"/>
    <col min="11" max="11" width="17.625" style="2" customWidth="1"/>
    <col min="12" max="12" width="16.875" style="2" customWidth="1"/>
    <col min="13" max="13" width="17.375" style="2" customWidth="1"/>
    <col min="14" max="14" width="19.50390625" style="2" bestFit="1" customWidth="1"/>
    <col min="15" max="15" width="18.00390625" style="2" customWidth="1"/>
    <col min="16" max="16" width="10.25390625" style="2" bestFit="1" customWidth="1"/>
    <col min="17" max="17" width="17.125" style="2" bestFit="1" customWidth="1"/>
    <col min="18" max="18" width="12.625" style="2" bestFit="1" customWidth="1"/>
    <col min="19" max="19" width="11.50390625" style="2" bestFit="1" customWidth="1"/>
    <col min="20" max="20" width="9.75390625" style="2" bestFit="1" customWidth="1"/>
    <col min="21" max="21" width="16.25390625" style="2" bestFit="1" customWidth="1"/>
    <col min="22" max="22" width="11.375" style="2" bestFit="1" customWidth="1"/>
    <col min="23" max="23" width="13.125" style="2" bestFit="1" customWidth="1"/>
    <col min="24" max="16384" width="9.00390625" style="2" customWidth="1"/>
  </cols>
  <sheetData>
    <row r="1" spans="1:15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25" customHeight="1">
      <c r="A3" s="4"/>
      <c r="B3" s="4"/>
      <c r="C3" s="5"/>
      <c r="E3" s="4"/>
      <c r="F3" s="4" t="s">
        <v>2</v>
      </c>
      <c r="G3" s="5">
        <v>4.4</v>
      </c>
      <c r="H3" s="6"/>
      <c r="I3" s="6"/>
      <c r="J3" s="6"/>
      <c r="K3" s="6"/>
      <c r="L3" s="6"/>
      <c r="M3" s="6"/>
      <c r="N3" s="6"/>
      <c r="O3" s="4"/>
    </row>
    <row r="4" spans="1:15" ht="21" customHeight="1">
      <c r="A4" s="7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 t="s">
        <v>5</v>
      </c>
    </row>
    <row r="5" spans="1:15" ht="42" customHeight="1">
      <c r="A5" s="7"/>
      <c r="B5" s="9" t="s">
        <v>6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13</v>
      </c>
      <c r="M5" s="9" t="s">
        <v>14</v>
      </c>
      <c r="N5" s="9" t="s">
        <v>15</v>
      </c>
      <c r="O5" s="7"/>
    </row>
    <row r="6" spans="1:15" ht="20.25" customHeight="1">
      <c r="A6" s="7"/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1" t="s">
        <v>22</v>
      </c>
      <c r="I6" s="11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7"/>
    </row>
    <row r="7" spans="1:26" ht="18.75" customHeight="1">
      <c r="A7" s="12" t="s">
        <v>29</v>
      </c>
      <c r="B7" s="13">
        <f aca="true" t="shared" si="0" ref="B7:O7">B8+B11</f>
        <v>9402885</v>
      </c>
      <c r="C7" s="13">
        <f t="shared" si="0"/>
        <v>6525278</v>
      </c>
      <c r="D7" s="13">
        <f t="shared" si="0"/>
        <v>6295380</v>
      </c>
      <c r="E7" s="13">
        <f t="shared" si="0"/>
        <v>1579165</v>
      </c>
      <c r="F7" s="13">
        <f t="shared" si="0"/>
        <v>5259922</v>
      </c>
      <c r="G7" s="13">
        <f t="shared" si="0"/>
        <v>8902966</v>
      </c>
      <c r="H7" s="13">
        <f t="shared" si="0"/>
        <v>1026003</v>
      </c>
      <c r="I7" s="13">
        <f t="shared" si="0"/>
        <v>6965876</v>
      </c>
      <c r="J7" s="13">
        <f t="shared" si="0"/>
        <v>5312996</v>
      </c>
      <c r="K7" s="13">
        <f t="shared" si="0"/>
        <v>8431729</v>
      </c>
      <c r="L7" s="13">
        <f t="shared" si="0"/>
        <v>6381935</v>
      </c>
      <c r="M7" s="13">
        <f t="shared" si="0"/>
        <v>3099178</v>
      </c>
      <c r="N7" s="13">
        <f t="shared" si="0"/>
        <v>1960203</v>
      </c>
      <c r="O7" s="13">
        <f t="shared" si="0"/>
        <v>71143516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4" t="s">
        <v>30</v>
      </c>
      <c r="B8" s="15">
        <f aca="true" t="shared" si="1" ref="B8:O8">B9+B10</f>
        <v>299716</v>
      </c>
      <c r="C8" s="15">
        <f t="shared" si="1"/>
        <v>311627</v>
      </c>
      <c r="D8" s="15">
        <f t="shared" si="1"/>
        <v>195970</v>
      </c>
      <c r="E8" s="15">
        <f t="shared" si="1"/>
        <v>47302</v>
      </c>
      <c r="F8" s="15">
        <f t="shared" si="1"/>
        <v>157136</v>
      </c>
      <c r="G8" s="15">
        <f t="shared" si="1"/>
        <v>262682</v>
      </c>
      <c r="H8" s="15">
        <f t="shared" si="1"/>
        <v>45197</v>
      </c>
      <c r="I8" s="15">
        <f t="shared" si="1"/>
        <v>362998</v>
      </c>
      <c r="J8" s="15">
        <f t="shared" si="1"/>
        <v>235957</v>
      </c>
      <c r="K8" s="15">
        <f t="shared" si="1"/>
        <v>181207</v>
      </c>
      <c r="L8" s="15">
        <f t="shared" si="1"/>
        <v>140693</v>
      </c>
      <c r="M8" s="15">
        <f t="shared" si="1"/>
        <v>114885</v>
      </c>
      <c r="N8" s="15">
        <f t="shared" si="1"/>
        <v>90702</v>
      </c>
      <c r="O8" s="15">
        <f t="shared" si="1"/>
        <v>2446072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6" t="s">
        <v>31</v>
      </c>
      <c r="B9" s="15">
        <v>299716</v>
      </c>
      <c r="C9" s="15">
        <v>311627</v>
      </c>
      <c r="D9" s="15">
        <v>195970</v>
      </c>
      <c r="E9" s="15">
        <v>47302</v>
      </c>
      <c r="F9" s="15">
        <v>157136</v>
      </c>
      <c r="G9" s="15">
        <v>262682</v>
      </c>
      <c r="H9" s="15">
        <v>45197</v>
      </c>
      <c r="I9" s="15">
        <v>362998</v>
      </c>
      <c r="J9" s="15">
        <v>235957</v>
      </c>
      <c r="K9" s="15">
        <v>180830</v>
      </c>
      <c r="L9" s="15">
        <v>140693</v>
      </c>
      <c r="M9" s="15">
        <v>114779</v>
      </c>
      <c r="N9" s="15">
        <v>90430</v>
      </c>
      <c r="O9" s="15">
        <f>SUM(B9:N9)</f>
        <v>2445317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32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377</v>
      </c>
      <c r="L10" s="15">
        <v>0</v>
      </c>
      <c r="M10" s="15">
        <v>106</v>
      </c>
      <c r="N10" s="15">
        <v>272</v>
      </c>
      <c r="O10" s="15">
        <f>SUM(B10:N10)</f>
        <v>755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4" t="s">
        <v>33</v>
      </c>
      <c r="B11" s="15">
        <v>9103169</v>
      </c>
      <c r="C11" s="15">
        <v>6213651</v>
      </c>
      <c r="D11" s="15">
        <v>6099410</v>
      </c>
      <c r="E11" s="15">
        <v>1531863</v>
      </c>
      <c r="F11" s="15">
        <v>5102786</v>
      </c>
      <c r="G11" s="15">
        <v>8640284</v>
      </c>
      <c r="H11" s="15">
        <v>980806</v>
      </c>
      <c r="I11" s="15">
        <v>6602878</v>
      </c>
      <c r="J11" s="15">
        <v>5077039</v>
      </c>
      <c r="K11" s="15">
        <v>8250522</v>
      </c>
      <c r="L11" s="15">
        <v>6241242</v>
      </c>
      <c r="M11" s="15">
        <v>2984293</v>
      </c>
      <c r="N11" s="15">
        <v>1869501</v>
      </c>
      <c r="O11" s="15">
        <f>SUM(B11:N11)</f>
        <v>68697444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34</v>
      </c>
      <c r="B12" s="15">
        <v>674184</v>
      </c>
      <c r="C12" s="15">
        <v>585133</v>
      </c>
      <c r="D12" s="15">
        <v>482378</v>
      </c>
      <c r="E12" s="15">
        <v>166395</v>
      </c>
      <c r="F12" s="15">
        <v>478962</v>
      </c>
      <c r="G12" s="15">
        <v>871925</v>
      </c>
      <c r="H12" s="15">
        <v>108964</v>
      </c>
      <c r="I12" s="15">
        <v>652161</v>
      </c>
      <c r="J12" s="15">
        <v>454975</v>
      </c>
      <c r="K12" s="15">
        <v>569493</v>
      </c>
      <c r="L12" s="15">
        <v>434232</v>
      </c>
      <c r="M12" s="15">
        <v>157613</v>
      </c>
      <c r="N12" s="15">
        <v>82053</v>
      </c>
      <c r="O12" s="15">
        <f>SUM(B12:N12)</f>
        <v>5718468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6" t="s">
        <v>35</v>
      </c>
      <c r="B13" s="15">
        <v>8428985</v>
      </c>
      <c r="C13" s="15">
        <v>5628518</v>
      </c>
      <c r="D13" s="15">
        <v>5617032</v>
      </c>
      <c r="E13" s="15">
        <v>1365468</v>
      </c>
      <c r="F13" s="15">
        <v>4623824</v>
      </c>
      <c r="G13" s="15">
        <v>7768359</v>
      </c>
      <c r="H13" s="15">
        <v>871842</v>
      </c>
      <c r="I13" s="15">
        <v>5950717</v>
      </c>
      <c r="J13" s="15">
        <v>4622064</v>
      </c>
      <c r="K13" s="15">
        <v>7681029</v>
      </c>
      <c r="L13" s="15">
        <v>5807010</v>
      </c>
      <c r="M13" s="15">
        <v>2826680</v>
      </c>
      <c r="N13" s="15">
        <v>1787448</v>
      </c>
      <c r="O13" s="15">
        <f>SUM(B13:N13)</f>
        <v>62978976</v>
      </c>
      <c r="P13" s="17"/>
    </row>
    <row r="14" spans="1:15" ht="15" customHeight="1">
      <c r="A14" s="14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5"/>
    </row>
    <row r="15" spans="1:26" ht="18.75" customHeight="1">
      <c r="A15" s="19" t="s">
        <v>36</v>
      </c>
      <c r="B15" s="20">
        <v>2.9364</v>
      </c>
      <c r="C15" s="20">
        <v>3.0335</v>
      </c>
      <c r="D15" s="20">
        <v>2.6604</v>
      </c>
      <c r="E15" s="20">
        <v>4.5449</v>
      </c>
      <c r="F15" s="20">
        <v>3.0836</v>
      </c>
      <c r="G15" s="20">
        <v>2.5372</v>
      </c>
      <c r="H15" s="20">
        <v>3.4065</v>
      </c>
      <c r="I15" s="20">
        <v>3.0121</v>
      </c>
      <c r="J15" s="20">
        <v>3.0296</v>
      </c>
      <c r="K15" s="20">
        <v>2.8637</v>
      </c>
      <c r="L15" s="20">
        <v>3.2607</v>
      </c>
      <c r="M15" s="20">
        <v>3.7626</v>
      </c>
      <c r="N15" s="20">
        <v>3.3987</v>
      </c>
      <c r="O15" s="21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9" t="s">
        <v>37</v>
      </c>
      <c r="B16" s="20">
        <v>-0.0394</v>
      </c>
      <c r="C16" s="20">
        <v>-0.0407</v>
      </c>
      <c r="D16" s="20">
        <v>-0.0357</v>
      </c>
      <c r="E16" s="20">
        <v>-0.0609</v>
      </c>
      <c r="F16" s="20">
        <v>-0.0413</v>
      </c>
      <c r="G16" s="20">
        <v>-0.034</v>
      </c>
      <c r="H16" s="20">
        <v>-0.0457</v>
      </c>
      <c r="I16" s="20">
        <v>-0.0404</v>
      </c>
      <c r="J16" s="20">
        <v>-0.0406</v>
      </c>
      <c r="K16" s="20">
        <v>-0.0384</v>
      </c>
      <c r="L16" s="20">
        <v>-0.0437</v>
      </c>
      <c r="M16" s="20">
        <v>-0.0504</v>
      </c>
      <c r="N16" s="20">
        <v>-0.0456</v>
      </c>
      <c r="O16" s="21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9" t="s">
        <v>38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1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5"/>
    </row>
    <row r="20" spans="1:23" ht="18.75" customHeight="1">
      <c r="A20" s="26" t="s">
        <v>39</v>
      </c>
      <c r="B20" s="27">
        <f aca="true" t="shared" si="2" ref="B20:N20">SUM(B21:B29)</f>
        <v>36703176.279999994</v>
      </c>
      <c r="C20" s="27">
        <f t="shared" si="2"/>
        <v>26651587.910000008</v>
      </c>
      <c r="D20" s="27">
        <f t="shared" si="2"/>
        <v>23986636.45</v>
      </c>
      <c r="E20" s="27">
        <f t="shared" si="2"/>
        <v>7030354.299999998</v>
      </c>
      <c r="F20" s="27">
        <f t="shared" si="2"/>
        <v>24550664.02</v>
      </c>
      <c r="G20" s="27">
        <f t="shared" si="2"/>
        <v>34739645.71</v>
      </c>
      <c r="H20" s="27">
        <f t="shared" si="2"/>
        <v>6183454.28</v>
      </c>
      <c r="I20" s="27">
        <f t="shared" si="2"/>
        <v>26712217.420000006</v>
      </c>
      <c r="J20" s="27">
        <f t="shared" si="2"/>
        <v>23449395.76</v>
      </c>
      <c r="K20" s="27">
        <f t="shared" si="2"/>
        <v>30939854.46</v>
      </c>
      <c r="L20" s="27">
        <f t="shared" si="2"/>
        <v>28460064.830000002</v>
      </c>
      <c r="M20" s="27">
        <f t="shared" si="2"/>
        <v>15797456.029999994</v>
      </c>
      <c r="N20" s="27">
        <f t="shared" si="2"/>
        <v>7994432.549999998</v>
      </c>
      <c r="O20" s="27">
        <f>O21+O22+O23+O24+O25+O26+O27+O28+O29</f>
        <v>293198940</v>
      </c>
      <c r="Q20" s="28"/>
      <c r="R20" s="28"/>
      <c r="S20" s="28"/>
      <c r="T20" s="28"/>
      <c r="U20" s="28"/>
      <c r="V20" s="28"/>
      <c r="W20" s="28"/>
    </row>
    <row r="21" spans="1:15" ht="18.75" customHeight="1">
      <c r="A21" s="29" t="s">
        <v>40</v>
      </c>
      <c r="B21" s="30">
        <v>27439034.910000008</v>
      </c>
      <c r="C21" s="30">
        <v>19671353.28</v>
      </c>
      <c r="D21" s="30">
        <v>16643787.299999999</v>
      </c>
      <c r="E21" s="30">
        <v>7131775.599999999</v>
      </c>
      <c r="F21" s="30">
        <v>16117483.709999997</v>
      </c>
      <c r="G21" s="30">
        <v>22447770.97</v>
      </c>
      <c r="H21" s="30">
        <v>3473327.4400000004</v>
      </c>
      <c r="I21" s="30">
        <v>20850990.340000004</v>
      </c>
      <c r="J21" s="30">
        <v>15995926.180000003</v>
      </c>
      <c r="K21" s="30">
        <v>23995255.820000004</v>
      </c>
      <c r="L21" s="30">
        <v>20680031.020000003</v>
      </c>
      <c r="M21" s="30">
        <v>11588240.869999997</v>
      </c>
      <c r="N21" s="30">
        <v>6620563.679999999</v>
      </c>
      <c r="O21" s="31">
        <f aca="true" t="shared" si="3" ref="O21:O29">SUM(B21:N21)</f>
        <v>212655541.12</v>
      </c>
    </row>
    <row r="22" spans="1:23" ht="18.75" customHeight="1">
      <c r="A22" s="29" t="s">
        <v>41</v>
      </c>
      <c r="B22" s="30">
        <v>5564882.74</v>
      </c>
      <c r="C22" s="30">
        <v>4908578.3100000005</v>
      </c>
      <c r="D22" s="30">
        <v>5480176.1000000015</v>
      </c>
      <c r="E22" s="30">
        <v>-749274.2100000001</v>
      </c>
      <c r="F22" s="30">
        <v>6662501.900000001</v>
      </c>
      <c r="G22" s="30">
        <v>9309262.190000001</v>
      </c>
      <c r="H22" s="30">
        <v>2277795.2299999995</v>
      </c>
      <c r="I22" s="30">
        <v>3256926.29</v>
      </c>
      <c r="J22" s="30">
        <v>5699473.37</v>
      </c>
      <c r="K22" s="30">
        <v>4073140.4500000007</v>
      </c>
      <c r="L22" s="30">
        <v>5017226.959999999</v>
      </c>
      <c r="M22" s="30">
        <v>2556338.3999999994</v>
      </c>
      <c r="N22" s="30">
        <v>631668.3700000001</v>
      </c>
      <c r="O22" s="31">
        <f t="shared" si="3"/>
        <v>54688696.1</v>
      </c>
      <c r="W22" s="32"/>
    </row>
    <row r="23" spans="1:15" ht="18.75" customHeight="1">
      <c r="A23" s="29" t="s">
        <v>42</v>
      </c>
      <c r="B23" s="30">
        <v>1737277.3699999996</v>
      </c>
      <c r="C23" s="30">
        <v>1197926.6899999997</v>
      </c>
      <c r="D23" s="30">
        <v>871669.0899999997</v>
      </c>
      <c r="E23" s="30">
        <v>318847.58999999997</v>
      </c>
      <c r="F23" s="30">
        <v>1010476.7</v>
      </c>
      <c r="G23" s="30">
        <v>1617609.18</v>
      </c>
      <c r="H23" s="30">
        <v>180946.65000000005</v>
      </c>
      <c r="I23" s="30">
        <v>1219328.3199999996</v>
      </c>
      <c r="J23" s="30">
        <v>1035198.02</v>
      </c>
      <c r="K23" s="30">
        <v>1539698.7900000003</v>
      </c>
      <c r="L23" s="30">
        <v>1440790.5599999998</v>
      </c>
      <c r="M23" s="30">
        <v>702260.9299999999</v>
      </c>
      <c r="N23" s="30">
        <v>418486.43999999994</v>
      </c>
      <c r="O23" s="31">
        <f t="shared" si="3"/>
        <v>13290516.33</v>
      </c>
    </row>
    <row r="24" spans="1:15" ht="18.75" customHeight="1">
      <c r="A24" s="29" t="s">
        <v>43</v>
      </c>
      <c r="B24" s="30">
        <v>107224.36</v>
      </c>
      <c r="C24" s="30">
        <v>107224.36</v>
      </c>
      <c r="D24" s="30">
        <v>53612.18</v>
      </c>
      <c r="E24" s="30">
        <v>53612.18</v>
      </c>
      <c r="F24" s="30">
        <v>53612.18</v>
      </c>
      <c r="G24" s="30">
        <v>53612.18</v>
      </c>
      <c r="H24" s="30">
        <v>53612.18</v>
      </c>
      <c r="I24" s="30">
        <v>107224.36</v>
      </c>
      <c r="J24" s="30">
        <v>53612.18</v>
      </c>
      <c r="K24" s="30">
        <v>53612.18</v>
      </c>
      <c r="L24" s="30">
        <v>53612.18</v>
      </c>
      <c r="M24" s="30">
        <v>53612.18</v>
      </c>
      <c r="N24" s="30">
        <v>53612.18</v>
      </c>
      <c r="O24" s="31">
        <f t="shared" si="3"/>
        <v>857794.8800000002</v>
      </c>
    </row>
    <row r="25" spans="1:15" ht="18.75" customHeight="1">
      <c r="A25" s="29" t="s">
        <v>44</v>
      </c>
      <c r="B25" s="30">
        <v>0</v>
      </c>
      <c r="C25" s="30">
        <v>0</v>
      </c>
      <c r="D25" s="30">
        <v>-51008.70000000002</v>
      </c>
      <c r="E25" s="30">
        <v>0</v>
      </c>
      <c r="F25" s="30">
        <v>-147754.20000000004</v>
      </c>
      <c r="G25" s="30">
        <v>0</v>
      </c>
      <c r="H25" s="30">
        <v>-65229.299999999974</v>
      </c>
      <c r="I25" s="30">
        <v>0</v>
      </c>
      <c r="J25" s="30">
        <v>-174116.7000000001</v>
      </c>
      <c r="K25" s="30">
        <v>0</v>
      </c>
      <c r="L25" s="30">
        <v>0</v>
      </c>
      <c r="M25" s="30">
        <v>0</v>
      </c>
      <c r="N25" s="30">
        <v>0</v>
      </c>
      <c r="O25" s="31">
        <f t="shared" si="3"/>
        <v>-438108.90000000014</v>
      </c>
    </row>
    <row r="26" spans="1:26" ht="18.75" customHeight="1">
      <c r="A26" s="29" t="s">
        <v>45</v>
      </c>
      <c r="B26" s="30">
        <v>34738.229999999996</v>
      </c>
      <c r="C26" s="30">
        <v>25647.17</v>
      </c>
      <c r="D26" s="30">
        <v>23404.730000000003</v>
      </c>
      <c r="E26" s="30">
        <v>6794.74</v>
      </c>
      <c r="F26" s="30">
        <v>22588.98</v>
      </c>
      <c r="G26" s="30">
        <v>32460.780000000002</v>
      </c>
      <c r="H26" s="30">
        <v>5844.48</v>
      </c>
      <c r="I26" s="30">
        <v>24538.01</v>
      </c>
      <c r="J26" s="30">
        <v>22527.08000000001</v>
      </c>
      <c r="K26" s="30">
        <v>29911.400000000005</v>
      </c>
      <c r="L26" s="30">
        <v>27413.16</v>
      </c>
      <c r="M26" s="30">
        <v>14520.950000000004</v>
      </c>
      <c r="N26" s="30">
        <v>7394.879999999999</v>
      </c>
      <c r="O26" s="31">
        <f t="shared" si="3"/>
        <v>277784.59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9" t="s">
        <v>46</v>
      </c>
      <c r="B27" s="30">
        <v>29594.37000000001</v>
      </c>
      <c r="C27" s="30">
        <v>22034.700000000008</v>
      </c>
      <c r="D27" s="30">
        <v>19325.09999999999</v>
      </c>
      <c r="E27" s="30">
        <v>5903.100000000004</v>
      </c>
      <c r="F27" s="30">
        <v>19446.84999999999</v>
      </c>
      <c r="G27" s="30">
        <v>26199.410000000003</v>
      </c>
      <c r="H27" s="30">
        <v>4851.5999999999985</v>
      </c>
      <c r="I27" s="30">
        <v>20498.700000000015</v>
      </c>
      <c r="J27" s="30">
        <v>19589.830000000013</v>
      </c>
      <c r="K27" s="30">
        <v>25187.12</v>
      </c>
      <c r="L27" s="30">
        <v>22357.04999999999</v>
      </c>
      <c r="M27" s="30">
        <v>12654.599999999995</v>
      </c>
      <c r="N27" s="30">
        <v>6630.600000000005</v>
      </c>
      <c r="O27" s="31">
        <f t="shared" si="3"/>
        <v>234273.03000000003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9" t="s">
        <v>47</v>
      </c>
      <c r="B28" s="30">
        <v>13805.400000000005</v>
      </c>
      <c r="C28" s="30">
        <v>10278.600000000004</v>
      </c>
      <c r="D28" s="30">
        <v>9015</v>
      </c>
      <c r="E28" s="30">
        <v>2753.6999999999994</v>
      </c>
      <c r="F28" s="30">
        <v>9071.700000000003</v>
      </c>
      <c r="G28" s="30">
        <v>12221.399999999994</v>
      </c>
      <c r="H28" s="30">
        <v>2263.200000000001</v>
      </c>
      <c r="I28" s="30">
        <v>9505.500000000005</v>
      </c>
      <c r="J28" s="30">
        <v>9146.999999999995</v>
      </c>
      <c r="K28" s="30">
        <v>11580</v>
      </c>
      <c r="L28" s="30">
        <v>10429.499999999995</v>
      </c>
      <c r="M28" s="30">
        <v>5903.100000000004</v>
      </c>
      <c r="N28" s="30">
        <v>3092.999999999998</v>
      </c>
      <c r="O28" s="31">
        <f t="shared" si="3"/>
        <v>109067.10000000002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9" t="s">
        <v>48</v>
      </c>
      <c r="B29" s="30">
        <v>1776618.8999999985</v>
      </c>
      <c r="C29" s="30">
        <v>708544.7999999999</v>
      </c>
      <c r="D29" s="30">
        <v>936655.6499999998</v>
      </c>
      <c r="E29" s="30">
        <v>259941.6</v>
      </c>
      <c r="F29" s="30">
        <v>803236.2000000002</v>
      </c>
      <c r="G29" s="30">
        <v>1240509.5999999996</v>
      </c>
      <c r="H29" s="30">
        <v>250042.8000000001</v>
      </c>
      <c r="I29" s="30">
        <v>1223205.9000000006</v>
      </c>
      <c r="J29" s="30">
        <v>788038.7999999998</v>
      </c>
      <c r="K29" s="30">
        <v>1211468.7000000004</v>
      </c>
      <c r="L29" s="30">
        <v>1208204.3999999997</v>
      </c>
      <c r="M29" s="30">
        <v>863925</v>
      </c>
      <c r="N29" s="30">
        <v>252983.4</v>
      </c>
      <c r="O29" s="31">
        <f t="shared" si="3"/>
        <v>11523375.75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33"/>
      <c r="B30" s="34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6"/>
      <c r="P30" s="17"/>
    </row>
    <row r="31" spans="1:15" ht="18.75" customHeight="1">
      <c r="A31" s="19" t="s">
        <v>49</v>
      </c>
      <c r="B31" s="31">
        <f>+B32+B34+B47+B48+B49+B54-B55</f>
        <v>1574004.8199999996</v>
      </c>
      <c r="C31" s="31">
        <f aca="true" t="shared" si="4" ref="C31:O31">+C32+C34+C47+C48+C49+C54-C55</f>
        <v>526535.4800000002</v>
      </c>
      <c r="D31" s="31">
        <f t="shared" si="4"/>
        <v>-971425.1799999997</v>
      </c>
      <c r="E31" s="31">
        <f t="shared" si="4"/>
        <v>-200993.43</v>
      </c>
      <c r="F31" s="31">
        <f t="shared" si="4"/>
        <v>-719231.15</v>
      </c>
      <c r="G31" s="31">
        <f t="shared" si="4"/>
        <v>-1218899.9800000002</v>
      </c>
      <c r="H31" s="31">
        <f t="shared" si="4"/>
        <v>-241660.21000000002</v>
      </c>
      <c r="I31" s="31">
        <f t="shared" si="4"/>
        <v>-1810229.45</v>
      </c>
      <c r="J31" s="31">
        <f t="shared" si="4"/>
        <v>-1171276.3900000001</v>
      </c>
      <c r="K31" s="31">
        <f t="shared" si="4"/>
        <v>-1537964.5199999984</v>
      </c>
      <c r="L31" s="31">
        <f t="shared" si="4"/>
        <v>-1349717.9699999988</v>
      </c>
      <c r="M31" s="31">
        <f t="shared" si="4"/>
        <v>-549347.81</v>
      </c>
      <c r="N31" s="31">
        <f t="shared" si="4"/>
        <v>-355194.43999999994</v>
      </c>
      <c r="O31" s="31">
        <f t="shared" si="4"/>
        <v>-8025400.2299999995</v>
      </c>
    </row>
    <row r="32" spans="1:15" ht="18.75" customHeight="1">
      <c r="A32" s="29" t="s">
        <v>50</v>
      </c>
      <c r="B32" s="34">
        <v>-1318750.4</v>
      </c>
      <c r="C32" s="37">
        <v>-1371158.7999999998</v>
      </c>
      <c r="D32" s="37">
        <v>-862267.9999999998</v>
      </c>
      <c r="E32" s="37">
        <v>-208128.8</v>
      </c>
      <c r="F32" s="37">
        <v>-691398.4</v>
      </c>
      <c r="G32" s="37">
        <v>-1155800.8000000003</v>
      </c>
      <c r="H32" s="37">
        <v>-198866.80000000005</v>
      </c>
      <c r="I32" s="37">
        <v>-1597191.2</v>
      </c>
      <c r="J32" s="37">
        <v>-1038210.8</v>
      </c>
      <c r="K32" s="37">
        <v>-795652.0000000001</v>
      </c>
      <c r="L32" s="37">
        <v>-619049.1999999997</v>
      </c>
      <c r="M32" s="37">
        <v>-505027.6</v>
      </c>
      <c r="N32" s="37">
        <v>-397892</v>
      </c>
      <c r="O32" s="37">
        <f>+O33</f>
        <v>-10759394.799999999</v>
      </c>
    </row>
    <row r="33" spans="1:26" ht="18.75" customHeight="1">
      <c r="A33" s="33" t="s">
        <v>51</v>
      </c>
      <c r="B33" s="34">
        <v>-1318750.4</v>
      </c>
      <c r="C33" s="34">
        <v>-1371158.7999999998</v>
      </c>
      <c r="D33" s="34">
        <v>-862267.9999999998</v>
      </c>
      <c r="E33" s="34">
        <v>-208128.8</v>
      </c>
      <c r="F33" s="34">
        <v>-691398.4</v>
      </c>
      <c r="G33" s="34">
        <v>-1155800.8000000003</v>
      </c>
      <c r="H33" s="34">
        <v>-198866.80000000005</v>
      </c>
      <c r="I33" s="34">
        <v>-1597191.2</v>
      </c>
      <c r="J33" s="34">
        <v>-1038210.8</v>
      </c>
      <c r="K33" s="34">
        <v>-795652.0000000001</v>
      </c>
      <c r="L33" s="34">
        <v>-619049.1999999997</v>
      </c>
      <c r="M33" s="34">
        <v>-505027.6</v>
      </c>
      <c r="N33" s="34">
        <v>-397892</v>
      </c>
      <c r="O33" s="30">
        <f aca="true" t="shared" si="5" ref="O33:O55">SUM(B33:N33)</f>
        <v>-10759394.799999999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9" t="s">
        <v>52</v>
      </c>
      <c r="B34" s="37">
        <f>SUM(B35:B45)</f>
        <v>2946034.3499999996</v>
      </c>
      <c r="C34" s="37">
        <f aca="true" t="shared" si="6" ref="C34:O34">SUM(C35:C45)</f>
        <v>1962471.05</v>
      </c>
      <c r="D34" s="37">
        <f t="shared" si="6"/>
        <v>-21472.440000000002</v>
      </c>
      <c r="E34" s="37">
        <f t="shared" si="6"/>
        <v>0</v>
      </c>
      <c r="F34" s="37">
        <f t="shared" si="6"/>
        <v>-55281.74</v>
      </c>
      <c r="G34" s="37">
        <f t="shared" si="6"/>
        <v>-19907.24</v>
      </c>
      <c r="H34" s="37">
        <f t="shared" si="6"/>
        <v>-7707.52</v>
      </c>
      <c r="I34" s="37">
        <f t="shared" si="6"/>
        <v>-11213.800000000001</v>
      </c>
      <c r="J34" s="37">
        <f t="shared" si="6"/>
        <v>-6760.27</v>
      </c>
      <c r="K34" s="37">
        <f t="shared" si="6"/>
        <v>-732841.3999999985</v>
      </c>
      <c r="L34" s="37">
        <f t="shared" si="6"/>
        <v>-673228.0399999991</v>
      </c>
      <c r="M34" s="37">
        <f t="shared" si="6"/>
        <v>-4317.8</v>
      </c>
      <c r="N34" s="37">
        <f t="shared" si="6"/>
        <v>-3738.6100000000015</v>
      </c>
      <c r="O34" s="37">
        <f t="shared" si="6"/>
        <v>3372036.5399999986</v>
      </c>
    </row>
    <row r="35" spans="1:26" ht="18.75" customHeight="1">
      <c r="A35" s="33" t="s">
        <v>53</v>
      </c>
      <c r="B35" s="38">
        <v>-14873.25</v>
      </c>
      <c r="C35" s="38">
        <v>-13005.35</v>
      </c>
      <c r="D35" s="38">
        <v>-17301.24</v>
      </c>
      <c r="E35" s="38">
        <v>0</v>
      </c>
      <c r="F35" s="38">
        <v>-54859.34</v>
      </c>
      <c r="G35" s="38">
        <v>-19154.84</v>
      </c>
      <c r="H35" s="38">
        <v>-7707.52</v>
      </c>
      <c r="I35" s="38">
        <v>-11042.2</v>
      </c>
      <c r="J35" s="38">
        <v>-6483.070000000001</v>
      </c>
      <c r="K35" s="38">
        <v>-12471.8</v>
      </c>
      <c r="L35" s="38">
        <v>-7188.44</v>
      </c>
      <c r="M35" s="38">
        <v>-4238.6</v>
      </c>
      <c r="N35" s="38">
        <v>-11932.130000000001</v>
      </c>
      <c r="O35" s="38">
        <f t="shared" si="5"/>
        <v>-180257.78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33" t="s">
        <v>54</v>
      </c>
      <c r="B36" s="38">
        <v>0</v>
      </c>
      <c r="C36" s="38">
        <v>-5979.6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f t="shared" si="5"/>
        <v>-5979.6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33" t="s">
        <v>55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f t="shared" si="5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33" t="s">
        <v>56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9">
        <f t="shared" si="5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33" t="s">
        <v>57</v>
      </c>
      <c r="B39" s="38">
        <v>-92.4</v>
      </c>
      <c r="C39" s="38">
        <v>-52.8</v>
      </c>
      <c r="D39" s="38">
        <v>-4171.2</v>
      </c>
      <c r="E39" s="38">
        <v>0</v>
      </c>
      <c r="F39" s="38">
        <v>-422.4</v>
      </c>
      <c r="G39" s="38">
        <v>-752.4</v>
      </c>
      <c r="H39" s="38">
        <v>0</v>
      </c>
      <c r="I39" s="38">
        <v>-171.6</v>
      </c>
      <c r="J39" s="38">
        <v>-277.2</v>
      </c>
      <c r="K39" s="38">
        <v>-369.6</v>
      </c>
      <c r="L39" s="38">
        <v>-39.6</v>
      </c>
      <c r="M39" s="38">
        <v>-79.2</v>
      </c>
      <c r="N39" s="38">
        <v>0</v>
      </c>
      <c r="O39" s="38">
        <f t="shared" si="5"/>
        <v>-6428.4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6" t="s">
        <v>58</v>
      </c>
      <c r="B40" s="38">
        <v>6777000</v>
      </c>
      <c r="C40" s="38">
        <v>4959000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25317000</v>
      </c>
      <c r="L40" s="38">
        <v>23067000</v>
      </c>
      <c r="M40" s="38">
        <v>0</v>
      </c>
      <c r="N40" s="38">
        <v>0</v>
      </c>
      <c r="O40" s="38">
        <f t="shared" si="5"/>
        <v>60120000</v>
      </c>
      <c r="P40"/>
      <c r="Q40" s="40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8.75" customHeight="1">
      <c r="A41" s="16" t="s">
        <v>59</v>
      </c>
      <c r="B41" s="38">
        <v>-3816000</v>
      </c>
      <c r="C41" s="38">
        <v>-2781000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-26037000</v>
      </c>
      <c r="L41" s="38">
        <v>-23733000</v>
      </c>
      <c r="M41" s="38">
        <v>0</v>
      </c>
      <c r="N41" s="38">
        <v>0</v>
      </c>
      <c r="O41" s="38">
        <f t="shared" si="5"/>
        <v>-56367000</v>
      </c>
      <c r="P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8.75" customHeight="1">
      <c r="A42" s="16" t="s">
        <v>60</v>
      </c>
      <c r="B42" s="38">
        <v>0</v>
      </c>
      <c r="C42" s="38">
        <v>-196491.2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f t="shared" si="5"/>
        <v>-196491.2</v>
      </c>
      <c r="P42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8.75" customHeight="1">
      <c r="A43" s="16" t="s">
        <v>61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f>SUM(B43:N43)</f>
        <v>0</v>
      </c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8.75" customHeight="1">
      <c r="A44" s="16" t="s">
        <v>62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13125.98</v>
      </c>
      <c r="O44" s="38">
        <f t="shared" si="5"/>
        <v>13125.98</v>
      </c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8.75" customHeight="1">
      <c r="A45" s="16" t="s">
        <v>63</v>
      </c>
      <c r="B45" s="42">
        <v>0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-4932.46</v>
      </c>
      <c r="O45" s="38">
        <f t="shared" si="5"/>
        <v>-4932.46</v>
      </c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8.75" customHeight="1">
      <c r="A46" s="16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8.75" customHeight="1">
      <c r="A47" s="29" t="s">
        <v>64</v>
      </c>
      <c r="B47" s="43">
        <v>-103727.75999999998</v>
      </c>
      <c r="C47" s="43">
        <v>-79601.09999999999</v>
      </c>
      <c r="D47" s="43">
        <v>-118602.78</v>
      </c>
      <c r="E47" s="43">
        <v>-630.7000000000044</v>
      </c>
      <c r="F47" s="43">
        <v>1193.2799999999988</v>
      </c>
      <c r="G47" s="43">
        <v>-94363.23999999999</v>
      </c>
      <c r="H47" s="43">
        <v>-41520.77</v>
      </c>
      <c r="I47" s="43">
        <v>-245109.31</v>
      </c>
      <c r="J47" s="43">
        <v>-140411.3</v>
      </c>
      <c r="K47" s="43">
        <v>-54625.20999999999</v>
      </c>
      <c r="L47" s="43">
        <v>-80709.76</v>
      </c>
      <c r="M47" s="43">
        <v>-54734.979999999996</v>
      </c>
      <c r="N47" s="43">
        <v>43286.46</v>
      </c>
      <c r="O47" s="38">
        <f t="shared" si="5"/>
        <v>-969557.1700000002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9" t="s">
        <v>65</v>
      </c>
      <c r="B48" s="43">
        <v>50448.63</v>
      </c>
      <c r="C48" s="43">
        <v>14824.33</v>
      </c>
      <c r="D48" s="43">
        <v>30918.04</v>
      </c>
      <c r="E48" s="43">
        <v>7766.07</v>
      </c>
      <c r="F48" s="43">
        <v>26255.71</v>
      </c>
      <c r="G48" s="43">
        <v>51171.3</v>
      </c>
      <c r="H48" s="43">
        <v>6434.88</v>
      </c>
      <c r="I48" s="43">
        <v>43284.86</v>
      </c>
      <c r="J48" s="43">
        <v>14105.98</v>
      </c>
      <c r="K48" s="43">
        <v>45154.09</v>
      </c>
      <c r="L48" s="43">
        <v>23269.03</v>
      </c>
      <c r="M48" s="43">
        <v>14732.57</v>
      </c>
      <c r="N48" s="43">
        <v>3149.71</v>
      </c>
      <c r="O48" s="38">
        <f>SUM(B48:N48)</f>
        <v>331515.20000000007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9" t="s">
        <v>66</v>
      </c>
      <c r="B49" s="43">
        <v>0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f>O50+O51</f>
        <v>0</v>
      </c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18.75" customHeight="1">
      <c r="A50" s="33" t="s">
        <v>67</v>
      </c>
      <c r="B50" s="43">
        <v>0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38">
        <f t="shared" si="5"/>
        <v>0</v>
      </c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8.75" customHeight="1">
      <c r="A51" s="33" t="s">
        <v>68</v>
      </c>
      <c r="B51" s="43">
        <v>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38">
        <f t="shared" si="5"/>
        <v>0</v>
      </c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18.75" customHeight="1">
      <c r="A52" s="16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41"/>
      <c r="Q52" s="41"/>
      <c r="R52" s="41"/>
      <c r="S52" s="41"/>
      <c r="T52" s="41"/>
      <c r="U52" s="44"/>
      <c r="V52" s="45"/>
      <c r="W52" s="41"/>
      <c r="X52" s="41"/>
      <c r="Y52" s="41"/>
      <c r="Z52" s="41"/>
    </row>
    <row r="53" spans="1:26" ht="18.75" customHeight="1">
      <c r="A53" s="19" t="s">
        <v>69</v>
      </c>
      <c r="B53" s="46">
        <f>+B20+B31</f>
        <v>38277181.099999994</v>
      </c>
      <c r="C53" s="46">
        <f aca="true" t="shared" si="7" ref="C53:N53">+C20+C31</f>
        <v>27178123.390000008</v>
      </c>
      <c r="D53" s="46">
        <f t="shared" si="7"/>
        <v>23015211.27</v>
      </c>
      <c r="E53" s="46">
        <f t="shared" si="7"/>
        <v>6829360.869999998</v>
      </c>
      <c r="F53" s="46">
        <f t="shared" si="7"/>
        <v>23831432.87</v>
      </c>
      <c r="G53" s="46">
        <f t="shared" si="7"/>
        <v>33520745.73</v>
      </c>
      <c r="H53" s="46">
        <f t="shared" si="7"/>
        <v>5941794.07</v>
      </c>
      <c r="I53" s="46">
        <f t="shared" si="7"/>
        <v>24901987.970000006</v>
      </c>
      <c r="J53" s="46">
        <f t="shared" si="7"/>
        <v>22278119.37</v>
      </c>
      <c r="K53" s="46">
        <f t="shared" si="7"/>
        <v>29401889.94</v>
      </c>
      <c r="L53" s="46">
        <f t="shared" si="7"/>
        <v>27110346.860000003</v>
      </c>
      <c r="M53" s="46">
        <f t="shared" si="7"/>
        <v>15248108.219999993</v>
      </c>
      <c r="N53" s="46">
        <f t="shared" si="7"/>
        <v>7639238.109999998</v>
      </c>
      <c r="O53" s="46">
        <f>SUM(B53:N53)</f>
        <v>285173539.77000004</v>
      </c>
      <c r="P53"/>
      <c r="Q53" s="47"/>
      <c r="R53"/>
      <c r="S53"/>
      <c r="T53"/>
      <c r="U53" s="47"/>
      <c r="V53"/>
      <c r="W53"/>
      <c r="X53"/>
      <c r="Y53"/>
      <c r="Z53"/>
    </row>
    <row r="54" spans="1:21" ht="18.75" customHeight="1">
      <c r="A54" s="48" t="s">
        <v>70</v>
      </c>
      <c r="B54" s="38">
        <v>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4">
        <f>SUM(B54:N54)</f>
        <v>0</v>
      </c>
      <c r="P54"/>
      <c r="Q54" s="47"/>
      <c r="R54"/>
      <c r="S54"/>
      <c r="U54" s="49"/>
    </row>
    <row r="55" spans="1:19" ht="18.75" customHeight="1">
      <c r="A55" s="48" t="s">
        <v>71</v>
      </c>
      <c r="B55" s="38">
        <v>0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4">
        <f>SUM(B55:N55)</f>
        <v>0</v>
      </c>
      <c r="P55"/>
      <c r="Q55"/>
      <c r="R55"/>
      <c r="S55"/>
    </row>
    <row r="56" spans="1:19" ht="15.75">
      <c r="A56" s="50"/>
      <c r="B56" s="51"/>
      <c r="C56" s="51"/>
      <c r="D56" s="52"/>
      <c r="E56" s="52"/>
      <c r="F56" s="52"/>
      <c r="G56" s="52"/>
      <c r="H56" s="52"/>
      <c r="I56" s="51"/>
      <c r="J56" s="52"/>
      <c r="K56" s="52"/>
      <c r="L56" s="52"/>
      <c r="M56" s="52"/>
      <c r="N56" s="52"/>
      <c r="O56" s="53"/>
      <c r="P56" s="49"/>
      <c r="Q56"/>
      <c r="R56" s="47"/>
      <c r="S56"/>
    </row>
    <row r="57" spans="1:19" ht="12.75" customHeight="1">
      <c r="A57" s="54"/>
      <c r="B57" s="55"/>
      <c r="C57" s="55"/>
      <c r="D57" s="56"/>
      <c r="E57" s="56"/>
      <c r="F57" s="56"/>
      <c r="G57" s="56"/>
      <c r="H57" s="56"/>
      <c r="I57" s="55"/>
      <c r="J57" s="56"/>
      <c r="K57" s="56"/>
      <c r="L57" s="56"/>
      <c r="M57" s="56"/>
      <c r="N57" s="56"/>
      <c r="O57" s="57"/>
      <c r="P57" s="41"/>
      <c r="Q57" s="41"/>
      <c r="R57" s="44"/>
      <c r="S57" s="41"/>
    </row>
    <row r="58" spans="1:17" ht="15" customHeight="1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41"/>
      <c r="Q58" s="41"/>
    </row>
    <row r="59" spans="1:17" ht="18.75" customHeight="1">
      <c r="A59" s="19" t="s">
        <v>72</v>
      </c>
      <c r="B59" s="60">
        <f aca="true" t="shared" si="8" ref="B59:O59">SUM(B60:B70)</f>
        <v>38277181.07000001</v>
      </c>
      <c r="C59" s="60">
        <f t="shared" si="8"/>
        <v>27178123.42</v>
      </c>
      <c r="D59" s="60">
        <f t="shared" si="8"/>
        <v>23015211.259999998</v>
      </c>
      <c r="E59" s="60">
        <f t="shared" si="8"/>
        <v>6829360.830000001</v>
      </c>
      <c r="F59" s="60">
        <f t="shared" si="8"/>
        <v>23831432.740000002</v>
      </c>
      <c r="G59" s="60">
        <f t="shared" si="8"/>
        <v>33520745.69</v>
      </c>
      <c r="H59" s="60">
        <f t="shared" si="8"/>
        <v>5941793.970000001</v>
      </c>
      <c r="I59" s="60">
        <f t="shared" si="8"/>
        <v>24901988.01</v>
      </c>
      <c r="J59" s="60">
        <f t="shared" si="8"/>
        <v>22278119.349999998</v>
      </c>
      <c r="K59" s="60">
        <f t="shared" si="8"/>
        <v>29401890.009999998</v>
      </c>
      <c r="L59" s="60">
        <f t="shared" si="8"/>
        <v>27110346.899999995</v>
      </c>
      <c r="M59" s="60">
        <f t="shared" si="8"/>
        <v>15248108.250000002</v>
      </c>
      <c r="N59" s="60">
        <f t="shared" si="8"/>
        <v>7639238.13</v>
      </c>
      <c r="O59" s="46">
        <f t="shared" si="8"/>
        <v>285173539.63</v>
      </c>
      <c r="Q59"/>
    </row>
    <row r="60" spans="1:18" ht="18.75" customHeight="1">
      <c r="A60" s="29" t="s">
        <v>73</v>
      </c>
      <c r="B60" s="60">
        <v>31351659.510000005</v>
      </c>
      <c r="C60" s="60">
        <v>19506244.67</v>
      </c>
      <c r="D60" s="61">
        <v>0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46">
        <f>SUM(B60:N60)</f>
        <v>50857904.18000001</v>
      </c>
      <c r="P60"/>
      <c r="Q60"/>
      <c r="R60" s="47"/>
    </row>
    <row r="61" spans="1:16" ht="18.75" customHeight="1">
      <c r="A61" s="29" t="s">
        <v>74</v>
      </c>
      <c r="B61" s="60">
        <v>6925521.560000001</v>
      </c>
      <c r="C61" s="60">
        <v>7671878.749999999</v>
      </c>
      <c r="D61" s="61">
        <v>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46">
        <f aca="true" t="shared" si="9" ref="O61:O70">SUM(B61:N61)</f>
        <v>14597400.31</v>
      </c>
      <c r="P61"/>
    </row>
    <row r="62" spans="1:17" ht="18.75" customHeight="1">
      <c r="A62" s="29" t="s">
        <v>75</v>
      </c>
      <c r="B62" s="61">
        <v>0</v>
      </c>
      <c r="C62" s="61">
        <v>0</v>
      </c>
      <c r="D62" s="37">
        <v>23015211.259999998</v>
      </c>
      <c r="E62" s="61">
        <v>0</v>
      </c>
      <c r="F62" s="61">
        <v>0</v>
      </c>
      <c r="G62" s="61">
        <v>0</v>
      </c>
      <c r="H62" s="60">
        <v>5941793.970000001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37">
        <f t="shared" si="9"/>
        <v>28957005.229999997</v>
      </c>
      <c r="P62" s="17"/>
      <c r="Q62"/>
    </row>
    <row r="63" spans="1:18" ht="18.75" customHeight="1">
      <c r="A63" s="29" t="s">
        <v>76</v>
      </c>
      <c r="B63" s="61">
        <v>0</v>
      </c>
      <c r="C63" s="61">
        <v>0</v>
      </c>
      <c r="D63" s="61">
        <v>0</v>
      </c>
      <c r="E63" s="37">
        <v>6829360.830000001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46">
        <f t="shared" si="9"/>
        <v>6829360.830000001</v>
      </c>
      <c r="R63"/>
    </row>
    <row r="64" spans="1:19" ht="18.75" customHeight="1">
      <c r="A64" s="29" t="s">
        <v>77</v>
      </c>
      <c r="B64" s="61">
        <v>0</v>
      </c>
      <c r="C64" s="61">
        <v>0</v>
      </c>
      <c r="D64" s="61">
        <v>0</v>
      </c>
      <c r="E64" s="61">
        <v>0</v>
      </c>
      <c r="F64" s="37">
        <v>23831432.740000002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37">
        <f t="shared" si="9"/>
        <v>23831432.740000002</v>
      </c>
      <c r="S64"/>
    </row>
    <row r="65" spans="1:20" ht="18.75" customHeight="1">
      <c r="A65" s="29" t="s">
        <v>78</v>
      </c>
      <c r="B65" s="61">
        <v>0</v>
      </c>
      <c r="C65" s="61">
        <v>0</v>
      </c>
      <c r="D65" s="61">
        <v>0</v>
      </c>
      <c r="E65" s="61">
        <v>0</v>
      </c>
      <c r="F65" s="61">
        <v>0</v>
      </c>
      <c r="G65" s="60">
        <v>33520745.69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46">
        <f t="shared" si="9"/>
        <v>33520745.69</v>
      </c>
      <c r="T65"/>
    </row>
    <row r="66" spans="1:21" ht="18.75" customHeight="1">
      <c r="A66" s="29" t="s">
        <v>79</v>
      </c>
      <c r="B66" s="61">
        <v>0</v>
      </c>
      <c r="C66" s="61">
        <v>0</v>
      </c>
      <c r="D66" s="61">
        <v>0</v>
      </c>
      <c r="E66" s="61">
        <v>0</v>
      </c>
      <c r="F66" s="61">
        <v>0</v>
      </c>
      <c r="G66" s="61">
        <v>0</v>
      </c>
      <c r="H66" s="61">
        <v>0</v>
      </c>
      <c r="I66" s="60">
        <v>24901988.01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46">
        <f t="shared" si="9"/>
        <v>24901988.01</v>
      </c>
      <c r="U66"/>
    </row>
    <row r="67" spans="1:22" ht="18.75" customHeight="1">
      <c r="A67" s="29" t="s">
        <v>80</v>
      </c>
      <c r="B67" s="61">
        <v>0</v>
      </c>
      <c r="C67" s="61">
        <v>0</v>
      </c>
      <c r="D67" s="61">
        <v>0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37">
        <v>22278119.349999998</v>
      </c>
      <c r="K67" s="61">
        <v>0</v>
      </c>
      <c r="L67" s="61">
        <v>0</v>
      </c>
      <c r="M67" s="61">
        <v>0</v>
      </c>
      <c r="N67" s="61">
        <v>0</v>
      </c>
      <c r="O67" s="46">
        <f t="shared" si="9"/>
        <v>22278119.349999998</v>
      </c>
      <c r="V67"/>
    </row>
    <row r="68" spans="1:23" ht="18.75" customHeight="1">
      <c r="A68" s="29" t="s">
        <v>81</v>
      </c>
      <c r="B68" s="61">
        <v>0</v>
      </c>
      <c r="C68" s="61">
        <v>0</v>
      </c>
      <c r="D68" s="61">
        <v>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37">
        <v>29401890.009999998</v>
      </c>
      <c r="L68" s="37">
        <v>27110346.899999995</v>
      </c>
      <c r="M68" s="61">
        <v>0</v>
      </c>
      <c r="N68" s="61">
        <v>0</v>
      </c>
      <c r="O68" s="46">
        <f t="shared" si="9"/>
        <v>56512236.91</v>
      </c>
      <c r="P68"/>
      <c r="W68"/>
    </row>
    <row r="69" spans="1:25" ht="18.75" customHeight="1">
      <c r="A69" s="29" t="s">
        <v>82</v>
      </c>
      <c r="B69" s="61">
        <v>0</v>
      </c>
      <c r="C69" s="61">
        <v>0</v>
      </c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37">
        <v>15248108.250000002</v>
      </c>
      <c r="N69" s="61">
        <v>0</v>
      </c>
      <c r="O69" s="46">
        <f t="shared" si="9"/>
        <v>15248108.250000002</v>
      </c>
      <c r="R69"/>
      <c r="Y69"/>
    </row>
    <row r="70" spans="1:26" ht="18.75" customHeight="1">
      <c r="A70" s="50" t="s">
        <v>83</v>
      </c>
      <c r="B70" s="62">
        <v>0</v>
      </c>
      <c r="C70" s="62">
        <v>0</v>
      </c>
      <c r="D70" s="62">
        <v>0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3">
        <v>7639238.13</v>
      </c>
      <c r="O70" s="64">
        <f t="shared" si="9"/>
        <v>7639238.13</v>
      </c>
      <c r="P70"/>
      <c r="S70"/>
      <c r="Z70"/>
    </row>
    <row r="71" spans="1:12" ht="21" customHeight="1">
      <c r="A71" s="65" t="s">
        <v>84</v>
      </c>
      <c r="B71" s="66"/>
      <c r="C71" s="66"/>
      <c r="D71"/>
      <c r="E71"/>
      <c r="F71"/>
      <c r="G71"/>
      <c r="H71" s="67"/>
      <c r="I71" s="67"/>
      <c r="J71"/>
      <c r="K71"/>
      <c r="L71"/>
    </row>
    <row r="72" spans="1:14" ht="15.75">
      <c r="A72" s="68" t="s">
        <v>85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</row>
    <row r="73" spans="1:14" ht="15.75" customHeight="1">
      <c r="A73" s="68" t="s">
        <v>86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1:14" ht="15.75" customHeight="1">
      <c r="A74" s="68" t="s">
        <v>87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ht="13.5">
      <c r="N75" s="28"/>
    </row>
    <row r="76" ht="13.5">
      <c r="N76" s="28"/>
    </row>
    <row r="77" ht="14.25">
      <c r="N77" s="28"/>
    </row>
    <row r="78" ht="13.5">
      <c r="N78" s="28"/>
    </row>
    <row r="79" ht="13.5">
      <c r="N79" s="28"/>
    </row>
    <row r="80" ht="13.5">
      <c r="N80" s="28"/>
    </row>
    <row r="81" ht="13.5">
      <c r="N81" s="28"/>
    </row>
    <row r="82" ht="13.5">
      <c r="N82" s="28"/>
    </row>
    <row r="83" ht="13.5">
      <c r="N83" s="28"/>
    </row>
    <row r="84" ht="13.5">
      <c r="N84" s="28"/>
    </row>
    <row r="85" ht="13.5">
      <c r="N85" s="28"/>
    </row>
    <row r="86" ht="13.5">
      <c r="N86" s="28"/>
    </row>
    <row r="87" ht="13.5">
      <c r="N87" s="28"/>
    </row>
    <row r="88" ht="13.5">
      <c r="N88" s="28"/>
    </row>
    <row r="89" ht="13.5">
      <c r="N89" s="28"/>
    </row>
    <row r="90" ht="13.5">
      <c r="N90" s="28"/>
    </row>
    <row r="91" ht="13.5">
      <c r="N91" s="28"/>
    </row>
    <row r="92" ht="13.5">
      <c r="N92" s="28"/>
    </row>
    <row r="93" spans="3:14" ht="13.5">
      <c r="C93" s="17"/>
      <c r="D93" s="17"/>
      <c r="E93" s="17"/>
      <c r="N93" s="28"/>
    </row>
    <row r="94" spans="3:14" ht="13.5">
      <c r="C94" s="17"/>
      <c r="E94" s="17"/>
      <c r="N94" s="28"/>
    </row>
    <row r="95" ht="13.5">
      <c r="N95" s="28"/>
    </row>
    <row r="96" ht="13.5">
      <c r="N96" s="28"/>
    </row>
    <row r="97" ht="13.5">
      <c r="N97" s="28"/>
    </row>
    <row r="98" ht="13.5">
      <c r="N98" s="28"/>
    </row>
    <row r="99" ht="13.5">
      <c r="N99" s="28"/>
    </row>
    <row r="100" ht="13.5">
      <c r="N100" s="28"/>
    </row>
    <row r="101" ht="13.5">
      <c r="N101" s="28"/>
    </row>
    <row r="102" ht="13.5">
      <c r="N102" s="28"/>
    </row>
    <row r="103" ht="13.5">
      <c r="N103" s="28"/>
    </row>
    <row r="104" ht="13.5">
      <c r="N104" s="28"/>
    </row>
    <row r="105" ht="13.5">
      <c r="N105" s="28"/>
    </row>
    <row r="106" ht="13.5">
      <c r="N106" s="28"/>
    </row>
  </sheetData>
  <sheetProtection/>
  <mergeCells count="8">
    <mergeCell ref="A73:N73"/>
    <mergeCell ref="A74:N74"/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2023-05-31T17:11:10Z</dcterms:created>
  <dcterms:modified xsi:type="dcterms:W3CDTF">2023-05-31T17:18:01Z</dcterms:modified>
  <cp:category/>
  <cp:version/>
  <cp:contentType/>
  <cp:contentStatus/>
</cp:coreProperties>
</file>