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<sst xmlns="http://schemas.openxmlformats.org/spreadsheetml/2006/main" count="88" uniqueCount="85">
  <si>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</si>
  <si>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</si>
  <si>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</si>
  <si>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</si>
  <si>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</si>
  <si>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</si>
  <si>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</si>
  <si>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</si>
  <si>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</si>
  <si>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</si>
  <si>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</si>
  <si>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</si>
  <si>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</si>
  <si>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</si>
  <si>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</si>
  <si>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</si>
  <si>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</si>
  <si>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</si>
  <si>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</si>
  <si>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</si>
  <si>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</si>
  <si>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</si>
  <si>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</si>
  <si>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</si>
  <si>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</si>
  <si>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</si>
  <si>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</si>
  <si>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</si>
  <si>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</si>
  <si>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</si>
  <si>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</si>
  <si>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</si>
  <si>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</si>
  <si>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</si>
  <si>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</si>
  <si>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</si>
  <si>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</si>
  <si>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</si>
  <si>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</si>
  <si>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</si>
  <si>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</si>
  <si>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</si>
  <si>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</si>
  <si>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</si>
  <si>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</si>
  <si>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</si>
  <si>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</si>
  <si>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</si>
  <si>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</si>
  <si>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</si>
  <si>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</si>
  <si>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</si>
  <si>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</si>
  <si>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</si>
  <si>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</si>
  <si>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</si>
  <si>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</si>
  <si>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</si>
  <si>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</si>
  <si>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</si>
  <si>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</si>
  <si>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</si>
  <si>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</si>
  <si>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</si>
  <si>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</si>
  <si>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</si>
  <si>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</si>
  <si>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</si>
  <si>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</si>
  <si>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</si>
  <si>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</si>
  <si>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</si>
  <si>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</si>
  <si>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</si>
  <si>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</si>
  <si>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</si>
  <si>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</si>
  <si>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</si>
  <si>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</si>
  <si>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</si>
  <si>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</si>
  <si>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</si>
  <si>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</si>
  <si>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</si>
  <si>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29/04/23 - VENCIMENTO 08/05/23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</si>
</sst>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260859</v>
      </c>
      <c r="C7" s="9">
        <f t="shared" si="0"/>
        <v>177585</v>
      </c>
      <c r="D7" s="9">
        <f t="shared" si="0"/>
        <v>181690</v>
      </c>
      <c r="E7" s="9">
        <f t="shared" si="0"/>
        <v>48168</v>
      </c>
      <c r="F7" s="9">
        <f t="shared" si="0"/>
        <v>151328</v>
      </c>
      <c r="G7" s="9">
        <f t="shared" si="0"/>
        <v>226189</v>
      </c>
      <c r="H7" s="9">
        <f t="shared" si="0"/>
        <v>28387</v>
      </c>
      <c r="I7" s="9">
        <f t="shared" si="0"/>
        <v>183263</v>
      </c>
      <c r="J7" s="9">
        <f t="shared" si="0"/>
        <v>146800</v>
      </c>
      <c r="K7" s="9">
        <f t="shared" si="0"/>
        <v>224813</v>
      </c>
      <c r="L7" s="9">
        <f t="shared" si="0"/>
        <v>175813</v>
      </c>
      <c r="M7" s="9">
        <f t="shared" si="0"/>
        <v>76918</v>
      </c>
      <c r="N7" s="9">
        <f t="shared" si="0"/>
        <v>48331</v>
      </c>
      <c r="O7" s="9">
        <f t="shared" si="0"/>
        <v>1930144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10357</v>
      </c>
      <c r="C8" s="11">
        <f t="shared" si="1"/>
        <v>10632</v>
      </c>
      <c r="D8" s="11">
        <f t="shared" si="1"/>
        <v>6783</v>
      </c>
      <c r="E8" s="11">
        <f t="shared" si="1"/>
        <v>1753</v>
      </c>
      <c r="F8" s="11">
        <f t="shared" si="1"/>
        <v>5812</v>
      </c>
      <c r="G8" s="11">
        <f t="shared" si="1"/>
        <v>8710</v>
      </c>
      <c r="H8" s="11">
        <f t="shared" si="1"/>
        <v>1426</v>
      </c>
      <c r="I8" s="11">
        <f t="shared" si="1"/>
        <v>11704</v>
      </c>
      <c r="J8" s="11">
        <f t="shared" si="1"/>
        <v>7628</v>
      </c>
      <c r="K8" s="11">
        <f t="shared" si="1"/>
        <v>5797</v>
      </c>
      <c r="L8" s="11">
        <f t="shared" si="1"/>
        <v>4433</v>
      </c>
      <c r="M8" s="11">
        <f t="shared" si="1"/>
        <v>3092</v>
      </c>
      <c r="N8" s="11">
        <f t="shared" si="1"/>
        <v>2584</v>
      </c>
      <c r="O8" s="11">
        <f t="shared" si="1"/>
        <v>80711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10357</v>
      </c>
      <c r="C9" s="11">
        <v>10632</v>
      </c>
      <c r="D9" s="11">
        <v>6783</v>
      </c>
      <c r="E9" s="11">
        <v>1753</v>
      </c>
      <c r="F9" s="11">
        <v>5812</v>
      </c>
      <c r="G9" s="11">
        <v>8710</v>
      </c>
      <c r="H9" s="11">
        <v>1426</v>
      </c>
      <c r="I9" s="11">
        <v>11704</v>
      </c>
      <c r="J9" s="11">
        <v>7628</v>
      </c>
      <c r="K9" s="11">
        <v>5790</v>
      </c>
      <c r="L9" s="11">
        <v>4433</v>
      </c>
      <c r="M9" s="11">
        <v>3092</v>
      </c>
      <c r="N9" s="11">
        <v>2571</v>
      </c>
      <c r="O9" s="11">
        <f>SUM(B9:N9)</f>
        <v>80691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0</v>
      </c>
      <c r="N10" s="13">
        <v>13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250502</v>
      </c>
      <c r="C11" s="13">
        <v>166953</v>
      </c>
      <c r="D11" s="13">
        <v>174907</v>
      </c>
      <c r="E11" s="13">
        <v>46415</v>
      </c>
      <c r="F11" s="13">
        <v>145516</v>
      </c>
      <c r="G11" s="13">
        <v>217479</v>
      </c>
      <c r="H11" s="13">
        <v>26961</v>
      </c>
      <c r="I11" s="13">
        <v>171559</v>
      </c>
      <c r="J11" s="13">
        <v>139172</v>
      </c>
      <c r="K11" s="13">
        <v>219016</v>
      </c>
      <c r="L11" s="13">
        <v>171380</v>
      </c>
      <c r="M11" s="13">
        <v>73826</v>
      </c>
      <c r="N11" s="13">
        <v>45747</v>
      </c>
      <c r="O11" s="11">
        <f>SUM(B11:N11)</f>
        <v>1849433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19649</v>
      </c>
      <c r="C12" s="13">
        <v>16784</v>
      </c>
      <c r="D12" s="13">
        <v>14282</v>
      </c>
      <c r="E12" s="13">
        <v>5214</v>
      </c>
      <c r="F12" s="13">
        <v>14617</v>
      </c>
      <c r="G12" s="13">
        <v>23790</v>
      </c>
      <c r="H12" s="13">
        <v>3244</v>
      </c>
      <c r="I12" s="13">
        <v>17816</v>
      </c>
      <c r="J12" s="13">
        <v>12561</v>
      </c>
      <c r="K12" s="13">
        <v>15746</v>
      </c>
      <c r="L12" s="13">
        <v>11575</v>
      </c>
      <c r="M12" s="13">
        <v>4127</v>
      </c>
      <c r="N12" s="13">
        <v>2068</v>
      </c>
      <c r="O12" s="11">
        <f>SUM(B12:N12)</f>
        <v>161473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230853</v>
      </c>
      <c r="C13" s="15">
        <f t="shared" si="2"/>
        <v>150169</v>
      </c>
      <c r="D13" s="15">
        <f t="shared" si="2"/>
        <v>160625</v>
      </c>
      <c r="E13" s="15">
        <f t="shared" si="2"/>
        <v>41201</v>
      </c>
      <c r="F13" s="15">
        <f t="shared" si="2"/>
        <v>130899</v>
      </c>
      <c r="G13" s="15">
        <f t="shared" si="2"/>
        <v>193689</v>
      </c>
      <c r="H13" s="15">
        <f t="shared" si="2"/>
        <v>23717</v>
      </c>
      <c r="I13" s="15">
        <f t="shared" si="2"/>
        <v>153743</v>
      </c>
      <c r="J13" s="15">
        <f t="shared" si="2"/>
        <v>126611</v>
      </c>
      <c r="K13" s="15">
        <f t="shared" si="2"/>
        <v>203270</v>
      </c>
      <c r="L13" s="15">
        <f t="shared" si="2"/>
        <v>159805</v>
      </c>
      <c r="M13" s="15">
        <f t="shared" si="2"/>
        <v>69699</v>
      </c>
      <c r="N13" s="15">
        <f t="shared" si="2"/>
        <v>43679</v>
      </c>
      <c r="O13" s="11">
        <f>SUM(B13:N13)</f>
        <v>1687960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1.225794917630948</v>
      </c>
      <c r="C18" s="19">
        <v>1.268289498829911</v>
      </c>
      <c r="D18" s="19">
        <v>1.343601314514429</v>
      </c>
      <c r="E18" s="19">
        <v>0.889872485043015</v>
      </c>
      <c r="F18" s="19">
        <v>1.294228917191746</v>
      </c>
      <c r="G18" s="19">
        <v>1.41797675445524</v>
      </c>
      <c r="H18" s="19">
        <v>1.728141445398675</v>
      </c>
      <c r="I18" s="19">
        <v>1.150561327251188</v>
      </c>
      <c r="J18" s="19">
        <v>1.386279231796878</v>
      </c>
      <c r="K18" s="19">
        <v>1.207731684042292</v>
      </c>
      <c r="L18" s="19">
        <v>1.277050971688367</v>
      </c>
      <c r="M18" s="19">
        <v>1.25083735451291</v>
      </c>
      <c r="N18" s="19">
        <v>1.109993692595993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1037350.9600000001</v>
      </c>
      <c r="C20" s="24">
        <f t="shared" si="3"/>
        <v>736926.4700000001</v>
      </c>
      <c r="D20" s="24">
        <f t="shared" si="3"/>
        <v>699393.2899999999</v>
      </c>
      <c r="E20" s="24">
        <f t="shared" si="3"/>
        <v>212093.03000000003</v>
      </c>
      <c r="F20" s="24">
        <f t="shared" si="3"/>
        <v>646266.27</v>
      </c>
      <c r="G20" s="24">
        <f t="shared" si="3"/>
        <v>887640.6399999999</v>
      </c>
      <c r="H20" s="24">
        <f t="shared" si="3"/>
        <v>178610.69000000003</v>
      </c>
      <c r="I20" s="24">
        <f t="shared" si="3"/>
        <v>705585.2000000001</v>
      </c>
      <c r="J20" s="24">
        <f t="shared" si="3"/>
        <v>660162.67</v>
      </c>
      <c r="K20" s="24">
        <f t="shared" si="3"/>
        <v>851417.31</v>
      </c>
      <c r="L20" s="24">
        <f t="shared" si="3"/>
        <v>803262.4</v>
      </c>
      <c r="M20" s="24">
        <f t="shared" si="3"/>
        <v>406644.58</v>
      </c>
      <c r="N20" s="24">
        <f t="shared" si="3"/>
        <v>201379.27999999997</v>
      </c>
      <c r="O20" s="24">
        <f>O21+O22+O23+O24+O25+O26+O27+O28+O29</f>
        <v>8026732.790000003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755708.52</v>
      </c>
      <c r="C21" s="28">
        <f aca="true" t="shared" si="4" ref="C21:N21">ROUND((C15+C16)*C7,2)</f>
        <v>531476.39</v>
      </c>
      <c r="D21" s="28">
        <f t="shared" si="4"/>
        <v>476881.74</v>
      </c>
      <c r="E21" s="28">
        <f t="shared" si="4"/>
        <v>215985.31</v>
      </c>
      <c r="F21" s="28">
        <f t="shared" si="4"/>
        <v>460385.17</v>
      </c>
      <c r="G21" s="28">
        <f t="shared" si="4"/>
        <v>566196.3</v>
      </c>
      <c r="H21" s="28">
        <f t="shared" si="4"/>
        <v>95403.03</v>
      </c>
      <c r="I21" s="28">
        <f t="shared" si="4"/>
        <v>544602.66</v>
      </c>
      <c r="J21" s="28">
        <f t="shared" si="4"/>
        <v>438785.2</v>
      </c>
      <c r="K21" s="28">
        <f t="shared" si="4"/>
        <v>635164.17</v>
      </c>
      <c r="L21" s="28">
        <f t="shared" si="4"/>
        <v>565590.42</v>
      </c>
      <c r="M21" s="28">
        <f t="shared" si="4"/>
        <v>285535</v>
      </c>
      <c r="N21" s="28">
        <f t="shared" si="4"/>
        <v>162058.68</v>
      </c>
      <c r="O21" s="28">
        <f aca="true" t="shared" si="5" ref="O21:O29">SUM(B21:N21)</f>
        <v>5733772.590000001</v>
      </c>
    </row>
    <row r="22" spans="1:23" ht="18.75" customHeight="1">
      <c r="A22" s="26" t="s">
        <v>33</v>
      </c>
      <c r="B22" s="28">
        <f>IF(B18&lt;&gt;0,ROUND((B18-1)*B21,2),0)</f>
        <v>170635.14</v>
      </c>
      <c r="C22" s="28">
        <f aca="true" t="shared" si="6" ref="C22:N22">IF(C18&lt;&gt;0,ROUND((C18-1)*C21,2),0)</f>
        <v>142589.53</v>
      </c>
      <c r="D22" s="28">
        <f t="shared" si="6"/>
        <v>163857.19</v>
      </c>
      <c r="E22" s="28">
        <f t="shared" si="6"/>
        <v>-23785.93</v>
      </c>
      <c r="F22" s="28">
        <f t="shared" si="6"/>
        <v>135458.63</v>
      </c>
      <c r="G22" s="28">
        <f t="shared" si="6"/>
        <v>236656.89</v>
      </c>
      <c r="H22" s="28">
        <f t="shared" si="6"/>
        <v>69466.9</v>
      </c>
      <c r="I22" s="28">
        <f t="shared" si="6"/>
        <v>81996.1</v>
      </c>
      <c r="J22" s="28">
        <f t="shared" si="6"/>
        <v>169493.61</v>
      </c>
      <c r="K22" s="28">
        <f t="shared" si="6"/>
        <v>131943.72</v>
      </c>
      <c r="L22" s="28">
        <f t="shared" si="6"/>
        <v>156697.38</v>
      </c>
      <c r="M22" s="28">
        <f t="shared" si="6"/>
        <v>71622.84</v>
      </c>
      <c r="N22" s="28">
        <f t="shared" si="6"/>
        <v>17825.43</v>
      </c>
      <c r="O22" s="28">
        <f t="shared" si="5"/>
        <v>1524457.4300000002</v>
      </c>
      <c r="W22" s="51"/>
    </row>
    <row r="23" spans="1:15" ht="18.75" customHeight="1">
      <c r="A23" s="26" t="s">
        <v>34</v>
      </c>
      <c r="B23" s="28">
        <v>45479.08</v>
      </c>
      <c r="C23" s="28">
        <v>33651.61</v>
      </c>
      <c r="D23" s="28">
        <v>25416.83</v>
      </c>
      <c r="E23" s="28">
        <v>8886.79</v>
      </c>
      <c r="F23" s="28">
        <v>25019.66</v>
      </c>
      <c r="G23" s="28">
        <v>39254.84</v>
      </c>
      <c r="H23" s="28">
        <v>5332.64</v>
      </c>
      <c r="I23" s="28">
        <v>32763.71</v>
      </c>
      <c r="J23" s="28">
        <v>27839.63</v>
      </c>
      <c r="K23" s="28">
        <v>39848.37</v>
      </c>
      <c r="L23" s="28">
        <v>36816.98</v>
      </c>
      <c r="M23" s="28">
        <v>17785.55</v>
      </c>
      <c r="N23" s="28">
        <v>10706.21</v>
      </c>
      <c r="O23" s="28">
        <f t="shared" si="5"/>
        <v>348801.9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1286.8</v>
      </c>
      <c r="C26" s="28">
        <v>939.53</v>
      </c>
      <c r="D26" s="28">
        <v>880.3</v>
      </c>
      <c r="E26" s="28">
        <v>266.51</v>
      </c>
      <c r="F26" s="28">
        <v>815.69</v>
      </c>
      <c r="G26" s="28">
        <v>1114.51</v>
      </c>
      <c r="H26" s="28">
        <v>223.44</v>
      </c>
      <c r="I26" s="28">
        <v>874.92</v>
      </c>
      <c r="J26" s="28">
        <v>834.54</v>
      </c>
      <c r="K26" s="28">
        <v>1066.05</v>
      </c>
      <c r="L26" s="28">
        <v>1004.14</v>
      </c>
      <c r="M26" s="28">
        <v>498.03</v>
      </c>
      <c r="N26" s="28">
        <v>244.99</v>
      </c>
      <c r="O26" s="28">
        <f t="shared" si="5"/>
        <v>10049.449999999999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648.26</v>
      </c>
      <c r="G27" s="28">
        <v>873.33</v>
      </c>
      <c r="H27" s="28">
        <v>161.72</v>
      </c>
      <c r="I27" s="28">
        <v>683.29</v>
      </c>
      <c r="J27" s="28">
        <v>653.65</v>
      </c>
      <c r="K27" s="28">
        <v>839.64</v>
      </c>
      <c r="L27" s="28">
        <v>745.28</v>
      </c>
      <c r="M27" s="28">
        <v>421.82</v>
      </c>
      <c r="N27" s="28">
        <v>221.02</v>
      </c>
      <c r="O27" s="28">
        <f t="shared" si="5"/>
        <v>7809.91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31325.78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384216.45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-900570.8</v>
      </c>
      <c r="C31" s="28">
        <f aca="true" t="shared" si="7" ref="C31:O31">+C32+C34+C47+C48+C49+C54-C55</f>
        <v>-649780.8</v>
      </c>
      <c r="D31" s="28">
        <f t="shared" si="7"/>
        <v>-29845.2</v>
      </c>
      <c r="E31" s="28">
        <f t="shared" si="7"/>
        <v>-7713.2</v>
      </c>
      <c r="F31" s="28">
        <f t="shared" si="7"/>
        <v>-25572.8</v>
      </c>
      <c r="G31" s="28">
        <f t="shared" si="7"/>
        <v>-38324</v>
      </c>
      <c r="H31" s="28">
        <f t="shared" si="7"/>
        <v>-6274.4</v>
      </c>
      <c r="I31" s="28">
        <f t="shared" si="7"/>
        <v>-51497.6</v>
      </c>
      <c r="J31" s="28">
        <f t="shared" si="7"/>
        <v>-33563.2</v>
      </c>
      <c r="K31" s="28">
        <f t="shared" si="7"/>
        <v>-745476</v>
      </c>
      <c r="L31" s="28">
        <f t="shared" si="7"/>
        <v>-685505.2</v>
      </c>
      <c r="M31" s="28">
        <f t="shared" si="7"/>
        <v>-13604.8</v>
      </c>
      <c r="N31" s="28">
        <f t="shared" si="7"/>
        <v>-11312.4</v>
      </c>
      <c r="O31" s="28">
        <f t="shared" si="7"/>
        <v>-3199040.4</v>
      </c>
    </row>
    <row r="32" spans="1:15" ht="18.75" customHeight="1">
      <c r="A32" s="26" t="s">
        <v>38</v>
      </c>
      <c r="B32" s="29">
        <f>+B33</f>
        <v>-45570.8</v>
      </c>
      <c r="C32" s="29">
        <f>+C33</f>
        <v>-46780.8</v>
      </c>
      <c r="D32" s="29">
        <f aca="true" t="shared" si="8" ref="D32:O32">+D33</f>
        <v>-29845.2</v>
      </c>
      <c r="E32" s="29">
        <f t="shared" si="8"/>
        <v>-7713.2</v>
      </c>
      <c r="F32" s="29">
        <f t="shared" si="8"/>
        <v>-25572.8</v>
      </c>
      <c r="G32" s="29">
        <f t="shared" si="8"/>
        <v>-38324</v>
      </c>
      <c r="H32" s="29">
        <f t="shared" si="8"/>
        <v>-6274.4</v>
      </c>
      <c r="I32" s="29">
        <f t="shared" si="8"/>
        <v>-51497.6</v>
      </c>
      <c r="J32" s="29">
        <f t="shared" si="8"/>
        <v>-33563.2</v>
      </c>
      <c r="K32" s="29">
        <f t="shared" si="8"/>
        <v>-25476</v>
      </c>
      <c r="L32" s="29">
        <f t="shared" si="8"/>
        <v>-19505.2</v>
      </c>
      <c r="M32" s="29">
        <f t="shared" si="8"/>
        <v>-13604.8</v>
      </c>
      <c r="N32" s="29">
        <f t="shared" si="8"/>
        <v>-11312.4</v>
      </c>
      <c r="O32" s="29">
        <f t="shared" si="8"/>
        <v>-355040.4</v>
      </c>
    </row>
    <row r="33" spans="1:26" ht="18.75" customHeight="1">
      <c r="A33" s="27" t="s">
        <v>39</v>
      </c>
      <c r="B33" s="16">
        <f>ROUND((-B9)*$G$3,2)</f>
        <v>-45570.8</v>
      </c>
      <c r="C33" s="16">
        <f aca="true" t="shared" si="9" ref="C33:N33">ROUND((-C9)*$G$3,2)</f>
        <v>-46780.8</v>
      </c>
      <c r="D33" s="16">
        <f t="shared" si="9"/>
        <v>-29845.2</v>
      </c>
      <c r="E33" s="16">
        <f t="shared" si="9"/>
        <v>-7713.2</v>
      </c>
      <c r="F33" s="16">
        <f t="shared" si="9"/>
        <v>-25572.8</v>
      </c>
      <c r="G33" s="16">
        <f t="shared" si="9"/>
        <v>-38324</v>
      </c>
      <c r="H33" s="16">
        <f t="shared" si="9"/>
        <v>-6274.4</v>
      </c>
      <c r="I33" s="16">
        <f t="shared" si="9"/>
        <v>-51497.6</v>
      </c>
      <c r="J33" s="16">
        <f t="shared" si="9"/>
        <v>-33563.2</v>
      </c>
      <c r="K33" s="16">
        <f t="shared" si="9"/>
        <v>-25476</v>
      </c>
      <c r="L33" s="16">
        <f t="shared" si="9"/>
        <v>-19505.2</v>
      </c>
      <c r="M33" s="16">
        <f t="shared" si="9"/>
        <v>-13604.8</v>
      </c>
      <c r="N33" s="16">
        <f t="shared" si="9"/>
        <v>-11312.4</v>
      </c>
      <c r="O33" s="30">
        <f aca="true" t="shared" si="10" ref="O33:O55">SUM(B33:N33)</f>
        <v>-355040.4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-855000</v>
      </c>
      <c r="C34" s="29">
        <f aca="true" t="shared" si="11" ref="C34:O34">SUM(C35:C45)</f>
        <v>-603000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-2844000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-855000</v>
      </c>
      <c r="C41" s="31">
        <v>-603000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-2844000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136780.16000000003</v>
      </c>
      <c r="C53" s="34">
        <f aca="true" t="shared" si="13" ref="C53:N53">+C20+C31</f>
        <v>87145.67000000004</v>
      </c>
      <c r="D53" s="34">
        <f t="shared" si="13"/>
        <v>669548.09</v>
      </c>
      <c r="E53" s="34">
        <f t="shared" si="13"/>
        <v>204379.83000000002</v>
      </c>
      <c r="F53" s="34">
        <f t="shared" si="13"/>
        <v>620693.47</v>
      </c>
      <c r="G53" s="34">
        <f t="shared" si="13"/>
        <v>849316.6399999999</v>
      </c>
      <c r="H53" s="34">
        <f t="shared" si="13"/>
        <v>172336.29000000004</v>
      </c>
      <c r="I53" s="34">
        <f t="shared" si="13"/>
        <v>654087.6000000001</v>
      </c>
      <c r="J53" s="34">
        <f t="shared" si="13"/>
        <v>626599.4700000001</v>
      </c>
      <c r="K53" s="34">
        <f t="shared" si="13"/>
        <v>105941.31000000006</v>
      </c>
      <c r="L53" s="34">
        <f t="shared" si="13"/>
        <v>117757.20000000007</v>
      </c>
      <c r="M53" s="34">
        <f t="shared" si="13"/>
        <v>393039.78</v>
      </c>
      <c r="N53" s="34">
        <f t="shared" si="13"/>
        <v>190066.87999999998</v>
      </c>
      <c r="O53" s="34">
        <f>SUM(B53:N53)</f>
        <v>4827692.390000001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136780.17</v>
      </c>
      <c r="C59" s="42">
        <f t="shared" si="14"/>
        <v>87145.67</v>
      </c>
      <c r="D59" s="42">
        <f t="shared" si="14"/>
        <v>669548.09</v>
      </c>
      <c r="E59" s="42">
        <f t="shared" si="14"/>
        <v>204379.84</v>
      </c>
      <c r="F59" s="42">
        <f t="shared" si="14"/>
        <v>620693.48</v>
      </c>
      <c r="G59" s="42">
        <f t="shared" si="14"/>
        <v>849316.64</v>
      </c>
      <c r="H59" s="42">
        <f t="shared" si="14"/>
        <v>172336.29</v>
      </c>
      <c r="I59" s="42">
        <f t="shared" si="14"/>
        <v>654087.6</v>
      </c>
      <c r="J59" s="42">
        <f t="shared" si="14"/>
        <v>626599.47</v>
      </c>
      <c r="K59" s="42">
        <f t="shared" si="14"/>
        <v>105941.31</v>
      </c>
      <c r="L59" s="42">
        <f t="shared" si="14"/>
        <v>117757.2</v>
      </c>
      <c r="M59" s="42">
        <f t="shared" si="14"/>
        <v>393039.78</v>
      </c>
      <c r="N59" s="42">
        <f t="shared" si="14"/>
        <v>190066.88</v>
      </c>
      <c r="O59" s="34">
        <f t="shared" si="14"/>
        <v>4827692.42</v>
      </c>
      <c r="Q59"/>
    </row>
    <row r="60" spans="1:18" ht="18.75" customHeight="1">
      <c r="A60" s="26" t="s">
        <v>54</v>
      </c>
      <c r="B60" s="42">
        <v>122043.86</v>
      </c>
      <c r="C60" s="42">
        <v>68722.69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190766.55</v>
      </c>
      <c r="P60"/>
      <c r="Q60"/>
      <c r="R60" s="41"/>
    </row>
    <row r="61" spans="1:16" ht="18.75" customHeight="1">
      <c r="A61" s="26" t="s">
        <v>55</v>
      </c>
      <c r="B61" s="42">
        <v>14736.31</v>
      </c>
      <c r="C61" s="42">
        <v>18422.98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33159.29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669548.09</v>
      </c>
      <c r="E62" s="43">
        <v>0</v>
      </c>
      <c r="F62" s="43">
        <v>0</v>
      </c>
      <c r="G62" s="43">
        <v>0</v>
      </c>
      <c r="H62" s="42">
        <v>172336.29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841884.38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204379.84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204379.84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620693.48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620693.48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849316.64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849316.64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654087.6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654087.6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626599.47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626599.47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105941.31</v>
      </c>
      <c r="L68" s="29">
        <v>117757.2</v>
      </c>
      <c r="M68" s="43">
        <v>0</v>
      </c>
      <c r="N68" s="43">
        <v>0</v>
      </c>
      <c r="O68" s="34">
        <f t="shared" si="15"/>
        <v>223698.51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393039.78</v>
      </c>
      <c r="N69" s="43">
        <v>0</v>
      </c>
      <c r="O69" s="34">
        <f t="shared" si="15"/>
        <v>393039.78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190066.88</v>
      </c>
      <c r="O70" s="46">
        <f t="shared" si="15"/>
        <v>190066.88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2023-05-05T17:44:08Z</dcterms:modified>
  <cp:category/>
  <cp:version/>
  <cp:contentType/>
  <cp:contentStatus/>
</cp:coreProperties>
</file>