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<sst xmlns="http://schemas.openxmlformats.org/spreadsheetml/2006/main" count="88" uniqueCount="85">
  <si>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</si>
  <si>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</si>
  <si>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</si>
  <si>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</si>
  <si>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</si>
  <si>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</si>
  <si>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</si>
  <si>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</si>
  <si>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</si>
  <si>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</si>
  <si>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</si>
  <si>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</si>
  <si>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</si>
  <si>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</si>
  <si>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</si>
  <si>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</si>
  <si>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</si>
  <si>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</si>
  <si>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</si>
  <si>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</si>
  <si>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</si>
  <si>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</si>
  <si>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</si>
  <si>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</si>
  <si>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</si>
  <si>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</si>
  <si>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</si>
  <si>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</si>
  <si>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</si>
  <si>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</si>
  <si>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</si>
  <si>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</si>
  <si>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</si>
  <si>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</si>
  <si>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</si>
  <si>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</si>
  <si>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</si>
  <si>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</si>
  <si>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</si>
  <si>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</si>
  <si>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</si>
  <si>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</si>
  <si>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</si>
  <si>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</si>
  <si>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</si>
  <si>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</si>
  <si>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</si>
  <si>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</si>
  <si>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</si>
  <si>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</si>
  <si>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</si>
  <si>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</si>
  <si>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</si>
  <si>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</si>
  <si>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</si>
  <si>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</si>
  <si>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</si>
  <si>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</si>
  <si>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</si>
  <si>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</si>
  <si>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</si>
  <si>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</si>
  <si>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</si>
  <si>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</si>
  <si>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</si>
  <si>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</si>
  <si>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</si>
  <si>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</si>
  <si>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</si>
  <si>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</si>
  <si>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</si>
  <si>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</si>
  <si>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</si>
  <si>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</si>
  <si>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</si>
  <si>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</si>
  <si>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</si>
  <si>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</si>
  <si>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</si>
  <si>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</si>
  <si>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</si>
  <si>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</si>
  <si>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</si>
  <si>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</si>
  <si>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28/04/23 - VENCIMENTO 08/05/23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</si>
</sst>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866775</xdr:colOff>
      <xdr:row>77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" sqref="B10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383797</v>
      </c>
      <c r="C7" s="9">
        <f t="shared" si="0"/>
        <v>272771</v>
      </c>
      <c r="D7" s="9">
        <f t="shared" si="0"/>
        <v>262329</v>
      </c>
      <c r="E7" s="9">
        <f t="shared" si="0"/>
        <v>68497</v>
      </c>
      <c r="F7" s="9">
        <f t="shared" si="0"/>
        <v>241223</v>
      </c>
      <c r="G7" s="9">
        <f t="shared" si="0"/>
        <v>378483</v>
      </c>
      <c r="H7" s="9">
        <f t="shared" si="0"/>
        <v>42340</v>
      </c>
      <c r="I7" s="9">
        <f t="shared" si="0"/>
        <v>299939</v>
      </c>
      <c r="J7" s="9">
        <f t="shared" si="0"/>
        <v>220905</v>
      </c>
      <c r="K7" s="9">
        <f t="shared" si="0"/>
        <v>350098</v>
      </c>
      <c r="L7" s="9">
        <f t="shared" si="0"/>
        <v>260340</v>
      </c>
      <c r="M7" s="9">
        <f t="shared" si="0"/>
        <v>132074</v>
      </c>
      <c r="N7" s="9">
        <f t="shared" si="0"/>
        <v>84137</v>
      </c>
      <c r="O7" s="9">
        <f t="shared" si="0"/>
        <v>2996933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11403</v>
      </c>
      <c r="C8" s="11">
        <f t="shared" si="1"/>
        <v>12331</v>
      </c>
      <c r="D8" s="11">
        <f t="shared" si="1"/>
        <v>7476</v>
      </c>
      <c r="E8" s="11">
        <f t="shared" si="1"/>
        <v>1907</v>
      </c>
      <c r="F8" s="11">
        <f t="shared" si="1"/>
        <v>6731</v>
      </c>
      <c r="G8" s="11">
        <f t="shared" si="1"/>
        <v>10408</v>
      </c>
      <c r="H8" s="11">
        <f t="shared" si="1"/>
        <v>1638</v>
      </c>
      <c r="I8" s="11">
        <f t="shared" si="1"/>
        <v>14844</v>
      </c>
      <c r="J8" s="11">
        <f t="shared" si="1"/>
        <v>9084</v>
      </c>
      <c r="K8" s="11">
        <f t="shared" si="1"/>
        <v>6447</v>
      </c>
      <c r="L8" s="11">
        <f t="shared" si="1"/>
        <v>4999</v>
      </c>
      <c r="M8" s="11">
        <f t="shared" si="1"/>
        <v>4642</v>
      </c>
      <c r="N8" s="11">
        <f t="shared" si="1"/>
        <v>3858</v>
      </c>
      <c r="O8" s="11">
        <f t="shared" si="1"/>
        <v>95768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11403</v>
      </c>
      <c r="C9" s="11">
        <v>12331</v>
      </c>
      <c r="D9" s="11">
        <v>7476</v>
      </c>
      <c r="E9" s="11">
        <v>1907</v>
      </c>
      <c r="F9" s="11">
        <v>6731</v>
      </c>
      <c r="G9" s="11">
        <v>10408</v>
      </c>
      <c r="H9" s="11">
        <v>1638</v>
      </c>
      <c r="I9" s="11">
        <v>14844</v>
      </c>
      <c r="J9" s="11">
        <v>9084</v>
      </c>
      <c r="K9" s="11">
        <v>6437</v>
      </c>
      <c r="L9" s="11">
        <v>4999</v>
      </c>
      <c r="M9" s="11">
        <v>4642</v>
      </c>
      <c r="N9" s="11">
        <v>3846</v>
      </c>
      <c r="O9" s="11">
        <f>SUM(B9:N9)</f>
        <v>95746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10</v>
      </c>
      <c r="L10" s="13">
        <v>0</v>
      </c>
      <c r="M10" s="13">
        <v>0</v>
      </c>
      <c r="N10" s="13">
        <v>12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372394</v>
      </c>
      <c r="C11" s="13">
        <v>260440</v>
      </c>
      <c r="D11" s="13">
        <v>254853</v>
      </c>
      <c r="E11" s="13">
        <v>66590</v>
      </c>
      <c r="F11" s="13">
        <v>234492</v>
      </c>
      <c r="G11" s="13">
        <v>368075</v>
      </c>
      <c r="H11" s="13">
        <v>40702</v>
      </c>
      <c r="I11" s="13">
        <v>285095</v>
      </c>
      <c r="J11" s="13">
        <v>211821</v>
      </c>
      <c r="K11" s="13">
        <v>343651</v>
      </c>
      <c r="L11" s="13">
        <v>255341</v>
      </c>
      <c r="M11" s="13">
        <v>127432</v>
      </c>
      <c r="N11" s="13">
        <v>80279</v>
      </c>
      <c r="O11" s="11">
        <f>SUM(B11:N11)</f>
        <v>2901165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25847</v>
      </c>
      <c r="C12" s="13">
        <v>22687</v>
      </c>
      <c r="D12" s="13">
        <v>19244</v>
      </c>
      <c r="E12" s="13">
        <v>6944</v>
      </c>
      <c r="F12" s="13">
        <v>20929</v>
      </c>
      <c r="G12" s="13">
        <v>34412</v>
      </c>
      <c r="H12" s="13">
        <v>4065</v>
      </c>
      <c r="I12" s="13">
        <v>26245</v>
      </c>
      <c r="J12" s="13">
        <v>17956</v>
      </c>
      <c r="K12" s="13">
        <v>22188</v>
      </c>
      <c r="L12" s="13">
        <v>16835</v>
      </c>
      <c r="M12" s="13">
        <v>6029</v>
      </c>
      <c r="N12" s="13">
        <v>3285</v>
      </c>
      <c r="O12" s="11">
        <f>SUM(B12:N12)</f>
        <v>226666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346547</v>
      </c>
      <c r="C13" s="15">
        <f t="shared" si="2"/>
        <v>237753</v>
      </c>
      <c r="D13" s="15">
        <f t="shared" si="2"/>
        <v>235609</v>
      </c>
      <c r="E13" s="15">
        <f t="shared" si="2"/>
        <v>59646</v>
      </c>
      <c r="F13" s="15">
        <f t="shared" si="2"/>
        <v>213563</v>
      </c>
      <c r="G13" s="15">
        <f t="shared" si="2"/>
        <v>333663</v>
      </c>
      <c r="H13" s="15">
        <f t="shared" si="2"/>
        <v>36637</v>
      </c>
      <c r="I13" s="15">
        <f t="shared" si="2"/>
        <v>258850</v>
      </c>
      <c r="J13" s="15">
        <f t="shared" si="2"/>
        <v>193865</v>
      </c>
      <c r="K13" s="15">
        <f t="shared" si="2"/>
        <v>321463</v>
      </c>
      <c r="L13" s="15">
        <f t="shared" si="2"/>
        <v>238506</v>
      </c>
      <c r="M13" s="15">
        <f t="shared" si="2"/>
        <v>121403</v>
      </c>
      <c r="N13" s="15">
        <f t="shared" si="2"/>
        <v>76994</v>
      </c>
      <c r="O13" s="11">
        <f>SUM(B13:N13)</f>
        <v>2674499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1.215530946544749</v>
      </c>
      <c r="C18" s="19">
        <v>1.248063729784288</v>
      </c>
      <c r="D18" s="19">
        <v>1.306471306758459</v>
      </c>
      <c r="E18" s="19">
        <v>0.85180388698714</v>
      </c>
      <c r="F18" s="19">
        <v>1.29193400016302</v>
      </c>
      <c r="G18" s="19">
        <v>1.422498909325579</v>
      </c>
      <c r="H18" s="19">
        <v>1.65363116480976</v>
      </c>
      <c r="I18" s="19">
        <v>1.148686147619961</v>
      </c>
      <c r="J18" s="19">
        <v>1.370261541361907</v>
      </c>
      <c r="K18" s="19">
        <v>1.16550529171638</v>
      </c>
      <c r="L18" s="19">
        <v>1.24655447780042</v>
      </c>
      <c r="M18" s="19">
        <v>1.23160302011288</v>
      </c>
      <c r="N18" s="19">
        <v>1.107887373980749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1487843.6599999995</v>
      </c>
      <c r="C20" s="24">
        <f t="shared" si="3"/>
        <v>1096558.8699999999</v>
      </c>
      <c r="D20" s="24">
        <f t="shared" si="3"/>
        <v>966610.1000000001</v>
      </c>
      <c r="E20" s="24">
        <f t="shared" si="3"/>
        <v>284920.4199999999</v>
      </c>
      <c r="F20" s="24">
        <f t="shared" si="3"/>
        <v>1014258.66</v>
      </c>
      <c r="G20" s="24">
        <f t="shared" si="3"/>
        <v>1460460.4600000002</v>
      </c>
      <c r="H20" s="24">
        <f t="shared" si="3"/>
        <v>250596.52000000002</v>
      </c>
      <c r="I20" s="24">
        <f t="shared" si="3"/>
        <v>1119425.6300000001</v>
      </c>
      <c r="J20" s="24">
        <f t="shared" si="3"/>
        <v>971170.0700000001</v>
      </c>
      <c r="K20" s="24">
        <f t="shared" si="3"/>
        <v>1259483.39</v>
      </c>
      <c r="L20" s="24">
        <f t="shared" si="3"/>
        <v>1144808.54</v>
      </c>
      <c r="M20" s="24">
        <f t="shared" si="3"/>
        <v>663857.7799999999</v>
      </c>
      <c r="N20" s="24">
        <f t="shared" si="3"/>
        <v>340433.62000000005</v>
      </c>
      <c r="O20" s="24">
        <f>O21+O22+O23+O24+O25+O26+O27+O28+O29</f>
        <v>12060427.719999999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1111859.91</v>
      </c>
      <c r="C21" s="28">
        <f aca="true" t="shared" si="4" ref="C21:N21">ROUND((C15+C16)*C7,2)</f>
        <v>816349.05</v>
      </c>
      <c r="D21" s="28">
        <f t="shared" si="4"/>
        <v>688534.93</v>
      </c>
      <c r="E21" s="28">
        <f t="shared" si="4"/>
        <v>307140.55</v>
      </c>
      <c r="F21" s="28">
        <f t="shared" si="4"/>
        <v>733872.73</v>
      </c>
      <c r="G21" s="28">
        <f t="shared" si="4"/>
        <v>947418.65</v>
      </c>
      <c r="H21" s="28">
        <f t="shared" si="4"/>
        <v>142296.27</v>
      </c>
      <c r="I21" s="28">
        <f t="shared" si="4"/>
        <v>891328.73</v>
      </c>
      <c r="J21" s="28">
        <f t="shared" si="4"/>
        <v>660285.05</v>
      </c>
      <c r="K21" s="28">
        <f t="shared" si="4"/>
        <v>989131.88</v>
      </c>
      <c r="L21" s="28">
        <f t="shared" si="4"/>
        <v>837513.78</v>
      </c>
      <c r="M21" s="28">
        <f t="shared" si="4"/>
        <v>490285.1</v>
      </c>
      <c r="N21" s="28">
        <f t="shared" si="4"/>
        <v>282119.77</v>
      </c>
      <c r="O21" s="28">
        <f aca="true" t="shared" si="5" ref="O21:O29">SUM(B21:N21)</f>
        <v>8898136.4</v>
      </c>
    </row>
    <row r="22" spans="1:23" ht="18.75" customHeight="1">
      <c r="A22" s="26" t="s">
        <v>33</v>
      </c>
      <c r="B22" s="28">
        <f>IF(B18&lt;&gt;0,ROUND((B18-1)*B21,2),0)</f>
        <v>239640.22</v>
      </c>
      <c r="C22" s="28">
        <f aca="true" t="shared" si="6" ref="C22:N22">IF(C18&lt;&gt;0,ROUND((C18-1)*C21,2),0)</f>
        <v>202506.59</v>
      </c>
      <c r="D22" s="28">
        <f t="shared" si="6"/>
        <v>211016.2</v>
      </c>
      <c r="E22" s="28">
        <f t="shared" si="6"/>
        <v>-45517.04</v>
      </c>
      <c r="F22" s="28">
        <f t="shared" si="6"/>
        <v>214242.4</v>
      </c>
      <c r="G22" s="28">
        <f t="shared" si="6"/>
        <v>400283.35</v>
      </c>
      <c r="H22" s="28">
        <f t="shared" si="6"/>
        <v>93009.28</v>
      </c>
      <c r="I22" s="28">
        <f t="shared" si="6"/>
        <v>132528.24</v>
      </c>
      <c r="J22" s="28">
        <f t="shared" si="6"/>
        <v>244478.16</v>
      </c>
      <c r="K22" s="28">
        <f t="shared" si="6"/>
        <v>163706.56</v>
      </c>
      <c r="L22" s="28">
        <f t="shared" si="6"/>
        <v>206492.77</v>
      </c>
      <c r="M22" s="28">
        <f t="shared" si="6"/>
        <v>113551.51</v>
      </c>
      <c r="N22" s="28">
        <f t="shared" si="6"/>
        <v>30437.16</v>
      </c>
      <c r="O22" s="28">
        <f t="shared" si="5"/>
        <v>2206375.4</v>
      </c>
      <c r="W22" s="51"/>
    </row>
    <row r="23" spans="1:15" ht="18.75" customHeight="1">
      <c r="A23" s="26" t="s">
        <v>34</v>
      </c>
      <c r="B23" s="28">
        <v>70984.91</v>
      </c>
      <c r="C23" s="28">
        <v>48593.9</v>
      </c>
      <c r="D23" s="28">
        <v>33969.5</v>
      </c>
      <c r="E23" s="28">
        <v>12341.2</v>
      </c>
      <c r="F23" s="28">
        <v>40783.79</v>
      </c>
      <c r="G23" s="28">
        <v>67228.54</v>
      </c>
      <c r="H23" s="28">
        <v>6917.85</v>
      </c>
      <c r="I23" s="28">
        <v>49375.55</v>
      </c>
      <c r="J23" s="28">
        <v>42456.86</v>
      </c>
      <c r="K23" s="28">
        <v>62296.96</v>
      </c>
      <c r="L23" s="28">
        <v>56784.36</v>
      </c>
      <c r="M23" s="28">
        <v>28319.98</v>
      </c>
      <c r="N23" s="28">
        <v>17068.9</v>
      </c>
      <c r="O23" s="28">
        <f t="shared" si="5"/>
        <v>537122.2999999999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-4925.14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-14603.630000000001</v>
      </c>
    </row>
    <row r="26" spans="1:26" ht="18.75" customHeight="1">
      <c r="A26" s="26" t="s">
        <v>68</v>
      </c>
      <c r="B26" s="28">
        <v>1117.2</v>
      </c>
      <c r="C26" s="28">
        <v>839.92</v>
      </c>
      <c r="D26" s="28">
        <v>732.24</v>
      </c>
      <c r="E26" s="28">
        <v>215.36</v>
      </c>
      <c r="F26" s="28">
        <v>772.62</v>
      </c>
      <c r="G26" s="28">
        <v>1111.82</v>
      </c>
      <c r="H26" s="28">
        <v>188.44</v>
      </c>
      <c r="I26" s="28">
        <v>845.3</v>
      </c>
      <c r="J26" s="28">
        <v>740.31</v>
      </c>
      <c r="K26" s="28">
        <v>952.99</v>
      </c>
      <c r="L26" s="28">
        <v>864.15</v>
      </c>
      <c r="M26" s="28">
        <v>498.03</v>
      </c>
      <c r="N26" s="28">
        <v>263.82</v>
      </c>
      <c r="O26" s="28">
        <f t="shared" si="5"/>
        <v>9142.199999999999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986.47</v>
      </c>
      <c r="C27" s="28">
        <v>734.49</v>
      </c>
      <c r="D27" s="28">
        <v>644.17</v>
      </c>
      <c r="E27" s="28">
        <v>196.77</v>
      </c>
      <c r="F27" s="28">
        <v>648.26</v>
      </c>
      <c r="G27" s="28">
        <v>873.33</v>
      </c>
      <c r="H27" s="28">
        <v>161.72</v>
      </c>
      <c r="I27" s="28">
        <v>683.29</v>
      </c>
      <c r="J27" s="28">
        <v>653.65</v>
      </c>
      <c r="K27" s="28">
        <v>839.64</v>
      </c>
      <c r="L27" s="28">
        <v>745.28</v>
      </c>
      <c r="M27" s="28">
        <v>421.82</v>
      </c>
      <c r="N27" s="28">
        <v>221.02</v>
      </c>
      <c r="O27" s="28">
        <f t="shared" si="5"/>
        <v>7809.91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31325.78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26267.96</v>
      </c>
      <c r="K29" s="28">
        <v>40382.29</v>
      </c>
      <c r="L29" s="28">
        <v>40273.48</v>
      </c>
      <c r="M29" s="28">
        <v>28797.5</v>
      </c>
      <c r="N29" s="28">
        <v>8432.78</v>
      </c>
      <c r="O29" s="28">
        <f t="shared" si="5"/>
        <v>384216.45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-1310767.2</v>
      </c>
      <c r="C31" s="28">
        <f aca="true" t="shared" si="7" ref="C31:O31">+C32+C34+C47+C48+C49+C54-C55</f>
        <v>-985954.4</v>
      </c>
      <c r="D31" s="28">
        <f t="shared" si="7"/>
        <v>-33205.78</v>
      </c>
      <c r="E31" s="28">
        <f t="shared" si="7"/>
        <v>-8390.8</v>
      </c>
      <c r="F31" s="28">
        <f t="shared" si="7"/>
        <v>-46363.64</v>
      </c>
      <c r="G31" s="28">
        <f t="shared" si="7"/>
        <v>-46785.2</v>
      </c>
      <c r="H31" s="28">
        <f t="shared" si="7"/>
        <v>-7207.2</v>
      </c>
      <c r="I31" s="28">
        <f t="shared" si="7"/>
        <v>-65313.6</v>
      </c>
      <c r="J31" s="28">
        <f t="shared" si="7"/>
        <v>-39969.6</v>
      </c>
      <c r="K31" s="28">
        <f t="shared" si="7"/>
        <v>-28322.8</v>
      </c>
      <c r="L31" s="28">
        <f t="shared" si="7"/>
        <v>-21995.6</v>
      </c>
      <c r="M31" s="28">
        <f t="shared" si="7"/>
        <v>-20424.8</v>
      </c>
      <c r="N31" s="28">
        <f t="shared" si="7"/>
        <v>-25832.4</v>
      </c>
      <c r="O31" s="28">
        <f t="shared" si="7"/>
        <v>-2640533.02</v>
      </c>
    </row>
    <row r="32" spans="1:15" ht="18.75" customHeight="1">
      <c r="A32" s="26" t="s">
        <v>38</v>
      </c>
      <c r="B32" s="29">
        <f>+B33</f>
        <v>-50173.2</v>
      </c>
      <c r="C32" s="29">
        <f>+C33</f>
        <v>-54256.4</v>
      </c>
      <c r="D32" s="29">
        <f aca="true" t="shared" si="8" ref="D32:O32">+D33</f>
        <v>-32894.4</v>
      </c>
      <c r="E32" s="29">
        <f t="shared" si="8"/>
        <v>-8390.8</v>
      </c>
      <c r="F32" s="29">
        <f t="shared" si="8"/>
        <v>-29616.4</v>
      </c>
      <c r="G32" s="29">
        <f t="shared" si="8"/>
        <v>-45795.2</v>
      </c>
      <c r="H32" s="29">
        <f t="shared" si="8"/>
        <v>-7207.2</v>
      </c>
      <c r="I32" s="29">
        <f t="shared" si="8"/>
        <v>-65313.6</v>
      </c>
      <c r="J32" s="29">
        <f t="shared" si="8"/>
        <v>-39969.6</v>
      </c>
      <c r="K32" s="29">
        <f t="shared" si="8"/>
        <v>-28322.8</v>
      </c>
      <c r="L32" s="29">
        <f t="shared" si="8"/>
        <v>-21995.6</v>
      </c>
      <c r="M32" s="29">
        <f t="shared" si="8"/>
        <v>-20424.8</v>
      </c>
      <c r="N32" s="29">
        <f t="shared" si="8"/>
        <v>-16922.4</v>
      </c>
      <c r="O32" s="29">
        <f t="shared" si="8"/>
        <v>-421282.3999999999</v>
      </c>
    </row>
    <row r="33" spans="1:26" ht="18.75" customHeight="1">
      <c r="A33" s="27" t="s">
        <v>39</v>
      </c>
      <c r="B33" s="16">
        <f>ROUND((-B9)*$G$3,2)</f>
        <v>-50173.2</v>
      </c>
      <c r="C33" s="16">
        <f aca="true" t="shared" si="9" ref="C33:N33">ROUND((-C9)*$G$3,2)</f>
        <v>-54256.4</v>
      </c>
      <c r="D33" s="16">
        <f t="shared" si="9"/>
        <v>-32894.4</v>
      </c>
      <c r="E33" s="16">
        <f t="shared" si="9"/>
        <v>-8390.8</v>
      </c>
      <c r="F33" s="16">
        <f t="shared" si="9"/>
        <v>-29616.4</v>
      </c>
      <c r="G33" s="16">
        <f t="shared" si="9"/>
        <v>-45795.2</v>
      </c>
      <c r="H33" s="16">
        <f t="shared" si="9"/>
        <v>-7207.2</v>
      </c>
      <c r="I33" s="16">
        <f t="shared" si="9"/>
        <v>-65313.6</v>
      </c>
      <c r="J33" s="16">
        <f t="shared" si="9"/>
        <v>-39969.6</v>
      </c>
      <c r="K33" s="16">
        <f t="shared" si="9"/>
        <v>-28322.8</v>
      </c>
      <c r="L33" s="16">
        <f t="shared" si="9"/>
        <v>-21995.6</v>
      </c>
      <c r="M33" s="16">
        <f t="shared" si="9"/>
        <v>-20424.8</v>
      </c>
      <c r="N33" s="16">
        <f t="shared" si="9"/>
        <v>-16922.4</v>
      </c>
      <c r="O33" s="30">
        <f aca="true" t="shared" si="10" ref="O33:O55">SUM(B33:N33)</f>
        <v>-421282.3999999999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-1260594</v>
      </c>
      <c r="C34" s="29">
        <f aca="true" t="shared" si="11" ref="C34:O34">SUM(C35:C45)</f>
        <v>-931698</v>
      </c>
      <c r="D34" s="29">
        <f t="shared" si="11"/>
        <v>-311.38</v>
      </c>
      <c r="E34" s="29">
        <f t="shared" si="11"/>
        <v>0</v>
      </c>
      <c r="F34" s="29">
        <f t="shared" si="11"/>
        <v>-16747.24</v>
      </c>
      <c r="G34" s="29">
        <f t="shared" si="11"/>
        <v>-990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-8910</v>
      </c>
      <c r="O34" s="29">
        <f t="shared" si="11"/>
        <v>-2219250.62</v>
      </c>
    </row>
    <row r="35" spans="1:26" ht="18.75" customHeight="1">
      <c r="A35" s="27" t="s">
        <v>41</v>
      </c>
      <c r="B35" s="31">
        <v>-594</v>
      </c>
      <c r="C35" s="31">
        <v>-198</v>
      </c>
      <c r="D35" s="31">
        <v>-311.38</v>
      </c>
      <c r="E35" s="31">
        <v>0</v>
      </c>
      <c r="F35" s="31">
        <v>-16747.24</v>
      </c>
      <c r="G35" s="31">
        <v>-990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-8910</v>
      </c>
      <c r="O35" s="31">
        <f t="shared" si="10"/>
        <v>-27750.620000000003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-1260000</v>
      </c>
      <c r="C41" s="31">
        <v>-931500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-4270500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177076.4599999995</v>
      </c>
      <c r="C53" s="34">
        <f aca="true" t="shared" si="13" ref="C53:N53">+C20+C31</f>
        <v>110604.46999999986</v>
      </c>
      <c r="D53" s="34">
        <f t="shared" si="13"/>
        <v>933404.3200000001</v>
      </c>
      <c r="E53" s="34">
        <f t="shared" si="13"/>
        <v>276529.61999999994</v>
      </c>
      <c r="F53" s="34">
        <f t="shared" si="13"/>
        <v>967895.02</v>
      </c>
      <c r="G53" s="34">
        <f t="shared" si="13"/>
        <v>1413675.2600000002</v>
      </c>
      <c r="H53" s="34">
        <f t="shared" si="13"/>
        <v>243389.32</v>
      </c>
      <c r="I53" s="34">
        <f t="shared" si="13"/>
        <v>1054112.03</v>
      </c>
      <c r="J53" s="34">
        <f t="shared" si="13"/>
        <v>931200.4700000001</v>
      </c>
      <c r="K53" s="34">
        <f t="shared" si="13"/>
        <v>1231160.5899999999</v>
      </c>
      <c r="L53" s="34">
        <f t="shared" si="13"/>
        <v>1122812.94</v>
      </c>
      <c r="M53" s="34">
        <f t="shared" si="13"/>
        <v>643432.9799999999</v>
      </c>
      <c r="N53" s="34">
        <f t="shared" si="13"/>
        <v>314601.22000000003</v>
      </c>
      <c r="O53" s="34">
        <f>SUM(B53:N53)</f>
        <v>9419894.700000001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177076.46000000002</v>
      </c>
      <c r="C59" s="42">
        <f t="shared" si="14"/>
        <v>110604.45999999999</v>
      </c>
      <c r="D59" s="42">
        <f t="shared" si="14"/>
        <v>933404.32</v>
      </c>
      <c r="E59" s="42">
        <f t="shared" si="14"/>
        <v>276529.62</v>
      </c>
      <c r="F59" s="42">
        <f t="shared" si="14"/>
        <v>967895.02</v>
      </c>
      <c r="G59" s="42">
        <f t="shared" si="14"/>
        <v>1413675.25</v>
      </c>
      <c r="H59" s="42">
        <f t="shared" si="14"/>
        <v>243389.32</v>
      </c>
      <c r="I59" s="42">
        <f t="shared" si="14"/>
        <v>1054112.02</v>
      </c>
      <c r="J59" s="42">
        <f t="shared" si="14"/>
        <v>931200.47</v>
      </c>
      <c r="K59" s="42">
        <f t="shared" si="14"/>
        <v>1231160.58</v>
      </c>
      <c r="L59" s="42">
        <f t="shared" si="14"/>
        <v>1122812.95</v>
      </c>
      <c r="M59" s="42">
        <f t="shared" si="14"/>
        <v>643432.99</v>
      </c>
      <c r="N59" s="42">
        <f t="shared" si="14"/>
        <v>314601.23</v>
      </c>
      <c r="O59" s="34">
        <f t="shared" si="14"/>
        <v>9419894.69</v>
      </c>
      <c r="Q59"/>
    </row>
    <row r="60" spans="1:18" ht="18.75" customHeight="1">
      <c r="A60" s="26" t="s">
        <v>54</v>
      </c>
      <c r="B60" s="42">
        <v>154683.85</v>
      </c>
      <c r="C60" s="42">
        <v>85378.43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240062.28</v>
      </c>
      <c r="P60"/>
      <c r="Q60"/>
      <c r="R60" s="41"/>
    </row>
    <row r="61" spans="1:16" ht="18.75" customHeight="1">
      <c r="A61" s="26" t="s">
        <v>55</v>
      </c>
      <c r="B61" s="42">
        <v>22392.61</v>
      </c>
      <c r="C61" s="42">
        <v>25226.03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47618.64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933404.32</v>
      </c>
      <c r="E62" s="43">
        <v>0</v>
      </c>
      <c r="F62" s="43">
        <v>0</v>
      </c>
      <c r="G62" s="43">
        <v>0</v>
      </c>
      <c r="H62" s="42">
        <v>243389.32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1176793.64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276529.62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276529.62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967895.02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967895.02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1413675.25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1413675.25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1054112.02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1054112.02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931200.47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931200.47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1231160.58</v>
      </c>
      <c r="L68" s="29">
        <v>1122812.95</v>
      </c>
      <c r="M68" s="43">
        <v>0</v>
      </c>
      <c r="N68" s="43">
        <v>0</v>
      </c>
      <c r="O68" s="34">
        <f t="shared" si="15"/>
        <v>2353973.5300000003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643432.99</v>
      </c>
      <c r="N69" s="43">
        <v>0</v>
      </c>
      <c r="O69" s="34">
        <f t="shared" si="15"/>
        <v>643432.99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314601.23</v>
      </c>
      <c r="O70" s="46">
        <f t="shared" si="15"/>
        <v>314601.23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2023-05-05T17:43:12Z</dcterms:modified>
  <cp:category/>
  <cp:version/>
  <cp:contentType/>
  <cp:contentStatus/>
</cp:coreProperties>
</file>