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<sst xmlns="http://schemas.openxmlformats.org/spreadsheetml/2006/main" count="88" uniqueCount="85">
  <si>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</si>
  <si>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</si>
  <si>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</si>
  <si>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</si>
  <si>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</si>
  <si>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</si>
  <si>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</si>
  <si>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</si>
  <si>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</si>
  <si>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</si>
  <si>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</si>
  <si>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</si>
  <si>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</si>
  <si>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</si>
  <si>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</si>
  <si>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</si>
  <si>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</si>
  <si>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</si>
  <si>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</si>
  <si>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</si>
  <si>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</si>
  <si>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</si>
  <si>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</si>
  <si>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</si>
  <si>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</si>
  <si>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</si>
  <si>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</si>
  <si>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</si>
  <si>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</si>
  <si>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</si>
  <si>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</si>
  <si>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</si>
  <si>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</si>
  <si>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</si>
  <si>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</si>
  <si>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</si>
  <si>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</si>
  <si>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</si>
  <si>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</si>
  <si>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</si>
  <si>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</si>
  <si>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</si>
  <si>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</si>
  <si>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</si>
  <si>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</si>
  <si>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</si>
  <si>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</si>
  <si>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</si>
  <si>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</si>
  <si>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</si>
  <si>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</si>
  <si>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</si>
  <si>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</si>
  <si>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</si>
  <si>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</si>
  <si>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</si>
  <si>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</si>
  <si>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</si>
  <si>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</si>
  <si>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</si>
  <si>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</si>
  <si>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</si>
  <si>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</si>
  <si>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</si>
  <si>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</si>
  <si>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</si>
  <si>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</si>
  <si>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</si>
  <si>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</si>
  <si>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</si>
  <si>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</si>
  <si>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</si>
  <si>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</si>
  <si>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</si>
  <si>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</si>
  <si>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</si>
  <si>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</si>
  <si>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</si>
  <si>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</si>
  <si>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</si>
  <si>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</si>
  <si>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</si>
  <si>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</si>
  <si>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</si>
  <si>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26/04/23 - VENCIMENTO 04/05/23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</si>
</sst>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390008</v>
      </c>
      <c r="C7" s="9">
        <f t="shared" si="0"/>
        <v>265011</v>
      </c>
      <c r="D7" s="9">
        <f t="shared" si="0"/>
        <v>263713</v>
      </c>
      <c r="E7" s="9">
        <f t="shared" si="0"/>
        <v>70967</v>
      </c>
      <c r="F7" s="9">
        <f t="shared" si="0"/>
        <v>246661</v>
      </c>
      <c r="G7" s="9">
        <f t="shared" si="0"/>
        <v>384832</v>
      </c>
      <c r="H7" s="9">
        <f t="shared" si="0"/>
        <v>43697</v>
      </c>
      <c r="I7" s="9">
        <f t="shared" si="0"/>
        <v>299410</v>
      </c>
      <c r="J7" s="9">
        <f t="shared" si="0"/>
        <v>219683</v>
      </c>
      <c r="K7" s="9">
        <f t="shared" si="0"/>
        <v>354712</v>
      </c>
      <c r="L7" s="9">
        <f t="shared" si="0"/>
        <v>263378</v>
      </c>
      <c r="M7" s="9">
        <f t="shared" si="0"/>
        <v>134732</v>
      </c>
      <c r="N7" s="9">
        <f t="shared" si="0"/>
        <v>84760</v>
      </c>
      <c r="O7" s="9">
        <f t="shared" si="0"/>
        <v>3021564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10508</v>
      </c>
      <c r="C8" s="11">
        <f t="shared" si="1"/>
        <v>11088</v>
      </c>
      <c r="D8" s="11">
        <f t="shared" si="1"/>
        <v>6748</v>
      </c>
      <c r="E8" s="11">
        <f t="shared" si="1"/>
        <v>1903</v>
      </c>
      <c r="F8" s="11">
        <f t="shared" si="1"/>
        <v>6030</v>
      </c>
      <c r="G8" s="11">
        <f t="shared" si="1"/>
        <v>9442</v>
      </c>
      <c r="H8" s="11">
        <f t="shared" si="1"/>
        <v>1699</v>
      </c>
      <c r="I8" s="11">
        <f t="shared" si="1"/>
        <v>13471</v>
      </c>
      <c r="J8" s="11">
        <f t="shared" si="1"/>
        <v>8204</v>
      </c>
      <c r="K8" s="11">
        <f t="shared" si="1"/>
        <v>5870</v>
      </c>
      <c r="L8" s="11">
        <f t="shared" si="1"/>
        <v>4543</v>
      </c>
      <c r="M8" s="11">
        <f t="shared" si="1"/>
        <v>4401</v>
      </c>
      <c r="N8" s="11">
        <f t="shared" si="1"/>
        <v>3535</v>
      </c>
      <c r="O8" s="11">
        <f t="shared" si="1"/>
        <v>87442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10508</v>
      </c>
      <c r="C9" s="11">
        <v>11088</v>
      </c>
      <c r="D9" s="11">
        <v>6748</v>
      </c>
      <c r="E9" s="11">
        <v>1903</v>
      </c>
      <c r="F9" s="11">
        <v>6030</v>
      </c>
      <c r="G9" s="11">
        <v>9442</v>
      </c>
      <c r="H9" s="11">
        <v>1699</v>
      </c>
      <c r="I9" s="11">
        <v>13471</v>
      </c>
      <c r="J9" s="11">
        <v>8204</v>
      </c>
      <c r="K9" s="11">
        <v>5860</v>
      </c>
      <c r="L9" s="11">
        <v>4543</v>
      </c>
      <c r="M9" s="11">
        <v>4401</v>
      </c>
      <c r="N9" s="11">
        <v>3527</v>
      </c>
      <c r="O9" s="11">
        <f>SUM(B9:N9)</f>
        <v>87424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10</v>
      </c>
      <c r="L10" s="13">
        <v>0</v>
      </c>
      <c r="M10" s="13">
        <v>0</v>
      </c>
      <c r="N10" s="13">
        <v>8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379500</v>
      </c>
      <c r="C11" s="13">
        <v>253923</v>
      </c>
      <c r="D11" s="13">
        <v>256965</v>
      </c>
      <c r="E11" s="13">
        <v>69064</v>
      </c>
      <c r="F11" s="13">
        <v>240631</v>
      </c>
      <c r="G11" s="13">
        <v>375390</v>
      </c>
      <c r="H11" s="13">
        <v>41998</v>
      </c>
      <c r="I11" s="13">
        <v>285939</v>
      </c>
      <c r="J11" s="13">
        <v>211479</v>
      </c>
      <c r="K11" s="13">
        <v>348842</v>
      </c>
      <c r="L11" s="13">
        <v>258835</v>
      </c>
      <c r="M11" s="13">
        <v>130331</v>
      </c>
      <c r="N11" s="13">
        <v>81225</v>
      </c>
      <c r="O11" s="11">
        <f>SUM(B11:N11)</f>
        <v>2934122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26456</v>
      </c>
      <c r="C12" s="13">
        <v>22341</v>
      </c>
      <c r="D12" s="13">
        <v>19006</v>
      </c>
      <c r="E12" s="13">
        <v>7040</v>
      </c>
      <c r="F12" s="13">
        <v>21492</v>
      </c>
      <c r="G12" s="13">
        <v>35087</v>
      </c>
      <c r="H12" s="13">
        <v>4282</v>
      </c>
      <c r="I12" s="13">
        <v>26109</v>
      </c>
      <c r="J12" s="13">
        <v>17770</v>
      </c>
      <c r="K12" s="13">
        <v>22805</v>
      </c>
      <c r="L12" s="13">
        <v>17067</v>
      </c>
      <c r="M12" s="13">
        <v>6412</v>
      </c>
      <c r="N12" s="13">
        <v>3307</v>
      </c>
      <c r="O12" s="11">
        <f>SUM(B12:N12)</f>
        <v>229174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353044</v>
      </c>
      <c r="C13" s="15">
        <f t="shared" si="2"/>
        <v>231582</v>
      </c>
      <c r="D13" s="15">
        <f t="shared" si="2"/>
        <v>237959</v>
      </c>
      <c r="E13" s="15">
        <f t="shared" si="2"/>
        <v>62024</v>
      </c>
      <c r="F13" s="15">
        <f t="shared" si="2"/>
        <v>219139</v>
      </c>
      <c r="G13" s="15">
        <f t="shared" si="2"/>
        <v>340303</v>
      </c>
      <c r="H13" s="15">
        <f t="shared" si="2"/>
        <v>37716</v>
      </c>
      <c r="I13" s="15">
        <f t="shared" si="2"/>
        <v>259830</v>
      </c>
      <c r="J13" s="15">
        <f t="shared" si="2"/>
        <v>193709</v>
      </c>
      <c r="K13" s="15">
        <f t="shared" si="2"/>
        <v>326037</v>
      </c>
      <c r="L13" s="15">
        <f t="shared" si="2"/>
        <v>241768</v>
      </c>
      <c r="M13" s="15">
        <f t="shared" si="2"/>
        <v>123919</v>
      </c>
      <c r="N13" s="15">
        <f t="shared" si="2"/>
        <v>77918</v>
      </c>
      <c r="O13" s="11">
        <f>SUM(B13:N13)</f>
        <v>2704948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1.210887099900827</v>
      </c>
      <c r="C18" s="19">
        <v>1.279014242625282</v>
      </c>
      <c r="D18" s="19">
        <v>1.308288196354017</v>
      </c>
      <c r="E18" s="19">
        <v>0.845715653802965</v>
      </c>
      <c r="F18" s="19">
        <v>1.39085802620824</v>
      </c>
      <c r="G18" s="19">
        <v>1.417123550850513</v>
      </c>
      <c r="H18" s="19">
        <v>1.654069706846333</v>
      </c>
      <c r="I18" s="19">
        <v>1.170059199524005</v>
      </c>
      <c r="J18" s="19">
        <v>1.38880175240978</v>
      </c>
      <c r="K18" s="19">
        <v>1.166441836664045</v>
      </c>
      <c r="L18" s="19">
        <v>1.251522200581357</v>
      </c>
      <c r="M18" s="19">
        <v>1.223860606875049</v>
      </c>
      <c r="N18" s="19">
        <v>1.109382999115327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1504244.9399999995</v>
      </c>
      <c r="C20" s="24">
        <f t="shared" si="3"/>
        <v>1091228.15</v>
      </c>
      <c r="D20" s="24">
        <f t="shared" si="3"/>
        <v>972616.1900000001</v>
      </c>
      <c r="E20" s="24">
        <f t="shared" si="3"/>
        <v>292305.27</v>
      </c>
      <c r="F20" s="24">
        <f t="shared" si="3"/>
        <v>1111251.25</v>
      </c>
      <c r="G20" s="24">
        <f t="shared" si="3"/>
        <v>1477729.0299999998</v>
      </c>
      <c r="H20" s="24">
        <f t="shared" si="3"/>
        <v>258348.40000000002</v>
      </c>
      <c r="I20" s="24">
        <f t="shared" si="3"/>
        <v>1136681.77</v>
      </c>
      <c r="J20" s="24">
        <f t="shared" si="3"/>
        <v>977587.88</v>
      </c>
      <c r="K20" s="24">
        <f t="shared" si="3"/>
        <v>1275653.35</v>
      </c>
      <c r="L20" s="24">
        <f t="shared" si="3"/>
        <v>1162189.4999999998</v>
      </c>
      <c r="M20" s="24">
        <f t="shared" si="3"/>
        <v>672201.8099999998</v>
      </c>
      <c r="N20" s="24">
        <f t="shared" si="3"/>
        <v>343096.42</v>
      </c>
      <c r="O20" s="24">
        <f>O21+O22+O23+O24+O25+O26+O27+O28+O29</f>
        <v>12275133.959999999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1129853.18</v>
      </c>
      <c r="C21" s="28">
        <f aca="true" t="shared" si="4" ref="C21:N21">ROUND((C15+C16)*C7,2)</f>
        <v>793124.92</v>
      </c>
      <c r="D21" s="28">
        <f t="shared" si="4"/>
        <v>692167.51</v>
      </c>
      <c r="E21" s="28">
        <f t="shared" si="4"/>
        <v>318216.03</v>
      </c>
      <c r="F21" s="28">
        <f t="shared" si="4"/>
        <v>750416.76</v>
      </c>
      <c r="G21" s="28">
        <f t="shared" si="4"/>
        <v>963311.46</v>
      </c>
      <c r="H21" s="28">
        <f t="shared" si="4"/>
        <v>146856.88</v>
      </c>
      <c r="I21" s="28">
        <f t="shared" si="4"/>
        <v>889756.7</v>
      </c>
      <c r="J21" s="28">
        <f t="shared" si="4"/>
        <v>656632.49</v>
      </c>
      <c r="K21" s="28">
        <f t="shared" si="4"/>
        <v>1002167.81</v>
      </c>
      <c r="L21" s="28">
        <f t="shared" si="4"/>
        <v>847287.03</v>
      </c>
      <c r="M21" s="28">
        <f t="shared" si="4"/>
        <v>500152.13</v>
      </c>
      <c r="N21" s="28">
        <f t="shared" si="4"/>
        <v>284208.76</v>
      </c>
      <c r="O21" s="28">
        <f aca="true" t="shared" si="5" ref="O21:O29">SUM(B21:N21)</f>
        <v>8974151.66</v>
      </c>
    </row>
    <row r="22" spans="1:23" ht="18.75" customHeight="1">
      <c r="A22" s="26" t="s">
        <v>33</v>
      </c>
      <c r="B22" s="28">
        <f>IF(B18&lt;&gt;0,ROUND((B18-1)*B21,2),0)</f>
        <v>238271.46</v>
      </c>
      <c r="C22" s="28">
        <f aca="true" t="shared" si="6" ref="C22:N22">IF(C18&lt;&gt;0,ROUND((C18-1)*C21,2),0)</f>
        <v>221293.15</v>
      </c>
      <c r="D22" s="28">
        <f t="shared" si="6"/>
        <v>213387.07</v>
      </c>
      <c r="E22" s="28">
        <f t="shared" si="6"/>
        <v>-49095.75</v>
      </c>
      <c r="F22" s="28">
        <f t="shared" si="6"/>
        <v>293306.41</v>
      </c>
      <c r="G22" s="28">
        <f t="shared" si="6"/>
        <v>401819.9</v>
      </c>
      <c r="H22" s="28">
        <f t="shared" si="6"/>
        <v>96054.64</v>
      </c>
      <c r="I22" s="28">
        <f t="shared" si="6"/>
        <v>151311.31</v>
      </c>
      <c r="J22" s="28">
        <f t="shared" si="6"/>
        <v>255299.86</v>
      </c>
      <c r="K22" s="28">
        <f t="shared" si="6"/>
        <v>166802.65</v>
      </c>
      <c r="L22" s="28">
        <f t="shared" si="6"/>
        <v>213111.5</v>
      </c>
      <c r="M22" s="28">
        <f t="shared" si="6"/>
        <v>111964.36</v>
      </c>
      <c r="N22" s="28">
        <f t="shared" si="6"/>
        <v>31087.61</v>
      </c>
      <c r="O22" s="28">
        <f t="shared" si="5"/>
        <v>2344614.1699999995</v>
      </c>
      <c r="W22" s="51"/>
    </row>
    <row r="23" spans="1:15" ht="18.75" customHeight="1">
      <c r="A23" s="26" t="s">
        <v>34</v>
      </c>
      <c r="B23" s="28">
        <v>70764.37</v>
      </c>
      <c r="C23" s="28">
        <v>47716.9</v>
      </c>
      <c r="D23" s="28">
        <v>33977.53</v>
      </c>
      <c r="E23" s="28">
        <v>12226.58</v>
      </c>
      <c r="F23" s="28">
        <v>42103.77</v>
      </c>
      <c r="G23" s="28">
        <v>67070.44</v>
      </c>
      <c r="H23" s="28">
        <v>7058.37</v>
      </c>
      <c r="I23" s="28">
        <v>49420.65</v>
      </c>
      <c r="J23" s="28">
        <v>41710.91</v>
      </c>
      <c r="K23" s="28">
        <v>62334.98</v>
      </c>
      <c r="L23" s="28">
        <v>57773.39</v>
      </c>
      <c r="M23" s="28">
        <v>28386.82</v>
      </c>
      <c r="N23" s="28">
        <v>17000.35</v>
      </c>
      <c r="O23" s="28">
        <f t="shared" si="5"/>
        <v>537545.06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1114.51</v>
      </c>
      <c r="C26" s="28">
        <v>823.77</v>
      </c>
      <c r="D26" s="28">
        <v>726.85</v>
      </c>
      <c r="E26" s="28">
        <v>218.06</v>
      </c>
      <c r="F26" s="28">
        <v>837.23</v>
      </c>
      <c r="G26" s="28">
        <v>1109.13</v>
      </c>
      <c r="H26" s="28">
        <v>193.83</v>
      </c>
      <c r="I26" s="28">
        <v>845.3</v>
      </c>
      <c r="J26" s="28">
        <v>734.93</v>
      </c>
      <c r="K26" s="28">
        <v>952.99</v>
      </c>
      <c r="L26" s="28">
        <v>864.15</v>
      </c>
      <c r="M26" s="28">
        <v>495.34</v>
      </c>
      <c r="N26" s="28">
        <v>255.73</v>
      </c>
      <c r="O26" s="28">
        <f t="shared" si="5"/>
        <v>9171.82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986.47</v>
      </c>
      <c r="C27" s="28">
        <v>734.49</v>
      </c>
      <c r="D27" s="28">
        <v>644.17</v>
      </c>
      <c r="E27" s="28">
        <v>196.77</v>
      </c>
      <c r="F27" s="28">
        <v>648.22</v>
      </c>
      <c r="G27" s="28">
        <v>873.33</v>
      </c>
      <c r="H27" s="28">
        <v>161.72</v>
      </c>
      <c r="I27" s="28">
        <v>683.29</v>
      </c>
      <c r="J27" s="28">
        <v>653.65</v>
      </c>
      <c r="K27" s="28">
        <v>839.56</v>
      </c>
      <c r="L27" s="28">
        <v>745.23</v>
      </c>
      <c r="M27" s="28">
        <v>421.82</v>
      </c>
      <c r="N27" s="28">
        <v>221.02</v>
      </c>
      <c r="O27" s="28">
        <f t="shared" si="5"/>
        <v>7809.74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31325.78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384216.45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5470672.399999999</v>
      </c>
      <c r="C31" s="28">
        <f aca="true" t="shared" si="7" ref="C31:O31">+C32+C34+C47+C48+C49+C54-C55</f>
        <v>3978660</v>
      </c>
      <c r="D31" s="28">
        <f t="shared" si="7"/>
        <v>-33624.8</v>
      </c>
      <c r="E31" s="28">
        <f t="shared" si="7"/>
        <v>-8373.2</v>
      </c>
      <c r="F31" s="28">
        <f t="shared" si="7"/>
        <v>-26954.4</v>
      </c>
      <c r="G31" s="28">
        <f t="shared" si="7"/>
        <v>-41901.200000000004</v>
      </c>
      <c r="H31" s="28">
        <f t="shared" si="7"/>
        <v>-7475.6</v>
      </c>
      <c r="I31" s="28">
        <f t="shared" si="7"/>
        <v>-59444</v>
      </c>
      <c r="J31" s="28">
        <f t="shared" si="7"/>
        <v>-36256</v>
      </c>
      <c r="K31" s="28">
        <f t="shared" si="7"/>
        <v>-25784</v>
      </c>
      <c r="L31" s="28">
        <f t="shared" si="7"/>
        <v>-19989.2</v>
      </c>
      <c r="M31" s="28">
        <f t="shared" si="7"/>
        <v>-19364.4</v>
      </c>
      <c r="N31" s="28">
        <f t="shared" si="7"/>
        <v>-15518.8</v>
      </c>
      <c r="O31" s="28">
        <f t="shared" si="7"/>
        <v>9154646.8</v>
      </c>
    </row>
    <row r="32" spans="1:15" ht="18.75" customHeight="1">
      <c r="A32" s="26" t="s">
        <v>38</v>
      </c>
      <c r="B32" s="29">
        <f>+B33</f>
        <v>-46235.2</v>
      </c>
      <c r="C32" s="29">
        <f>+C33</f>
        <v>-48787.2</v>
      </c>
      <c r="D32" s="29">
        <f aca="true" t="shared" si="8" ref="D32:O32">+D33</f>
        <v>-29691.2</v>
      </c>
      <c r="E32" s="29">
        <f t="shared" si="8"/>
        <v>-8373.2</v>
      </c>
      <c r="F32" s="29">
        <f t="shared" si="8"/>
        <v>-26532</v>
      </c>
      <c r="G32" s="29">
        <f t="shared" si="8"/>
        <v>-41544.8</v>
      </c>
      <c r="H32" s="29">
        <f t="shared" si="8"/>
        <v>-7475.6</v>
      </c>
      <c r="I32" s="29">
        <f t="shared" si="8"/>
        <v>-59272.4</v>
      </c>
      <c r="J32" s="29">
        <f t="shared" si="8"/>
        <v>-36097.6</v>
      </c>
      <c r="K32" s="29">
        <f t="shared" si="8"/>
        <v>-25784</v>
      </c>
      <c r="L32" s="29">
        <f t="shared" si="8"/>
        <v>-19989.2</v>
      </c>
      <c r="M32" s="29">
        <f t="shared" si="8"/>
        <v>-19364.4</v>
      </c>
      <c r="N32" s="29">
        <f t="shared" si="8"/>
        <v>-15518.8</v>
      </c>
      <c r="O32" s="29">
        <f t="shared" si="8"/>
        <v>-384665.6</v>
      </c>
    </row>
    <row r="33" spans="1:26" ht="18.75" customHeight="1">
      <c r="A33" s="27" t="s">
        <v>39</v>
      </c>
      <c r="B33" s="16">
        <f>ROUND((-B9)*$G$3,2)</f>
        <v>-46235.2</v>
      </c>
      <c r="C33" s="16">
        <f aca="true" t="shared" si="9" ref="C33:N33">ROUND((-C9)*$G$3,2)</f>
        <v>-48787.2</v>
      </c>
      <c r="D33" s="16">
        <f t="shared" si="9"/>
        <v>-29691.2</v>
      </c>
      <c r="E33" s="16">
        <f t="shared" si="9"/>
        <v>-8373.2</v>
      </c>
      <c r="F33" s="16">
        <f t="shared" si="9"/>
        <v>-26532</v>
      </c>
      <c r="G33" s="16">
        <f t="shared" si="9"/>
        <v>-41544.8</v>
      </c>
      <c r="H33" s="16">
        <f t="shared" si="9"/>
        <v>-7475.6</v>
      </c>
      <c r="I33" s="16">
        <f t="shared" si="9"/>
        <v>-59272.4</v>
      </c>
      <c r="J33" s="16">
        <f t="shared" si="9"/>
        <v>-36097.6</v>
      </c>
      <c r="K33" s="16">
        <f t="shared" si="9"/>
        <v>-25784</v>
      </c>
      <c r="L33" s="16">
        <f t="shared" si="9"/>
        <v>-19989.2</v>
      </c>
      <c r="M33" s="16">
        <f t="shared" si="9"/>
        <v>-19364.4</v>
      </c>
      <c r="N33" s="16">
        <f t="shared" si="9"/>
        <v>-15518.8</v>
      </c>
      <c r="O33" s="30">
        <f aca="true" t="shared" si="10" ref="O33:O55">SUM(B33:N33)</f>
        <v>-384665.6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5516907.6</v>
      </c>
      <c r="C34" s="29">
        <f aca="true" t="shared" si="11" ref="C34:O34">SUM(C35:C45)</f>
        <v>4027447.2</v>
      </c>
      <c r="D34" s="29">
        <f t="shared" si="11"/>
        <v>-3933.6</v>
      </c>
      <c r="E34" s="29">
        <f t="shared" si="11"/>
        <v>0</v>
      </c>
      <c r="F34" s="29">
        <f t="shared" si="11"/>
        <v>-422.4</v>
      </c>
      <c r="G34" s="29">
        <f t="shared" si="11"/>
        <v>-356.4</v>
      </c>
      <c r="H34" s="29">
        <f t="shared" si="11"/>
        <v>0</v>
      </c>
      <c r="I34" s="29">
        <f t="shared" si="11"/>
        <v>-171.6</v>
      </c>
      <c r="J34" s="29">
        <f t="shared" si="11"/>
        <v>-158.4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9539312.4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-92.4</v>
      </c>
      <c r="C39" s="31">
        <v>-52.8</v>
      </c>
      <c r="D39" s="31">
        <v>-3933.6</v>
      </c>
      <c r="E39" s="31">
        <v>0</v>
      </c>
      <c r="F39" s="31">
        <v>-422.4</v>
      </c>
      <c r="G39" s="31">
        <v>-356.4</v>
      </c>
      <c r="H39" s="31">
        <v>0</v>
      </c>
      <c r="I39" s="31">
        <v>-171.6</v>
      </c>
      <c r="J39" s="31">
        <v>-158.4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-5187.599999999999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5517000</v>
      </c>
      <c r="C40" s="31">
        <v>4027500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11623500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6974917.339999999</v>
      </c>
      <c r="C53" s="34">
        <f aca="true" t="shared" si="13" ref="C53:N53">+C20+C31</f>
        <v>5069888.15</v>
      </c>
      <c r="D53" s="34">
        <f t="shared" si="13"/>
        <v>938991.39</v>
      </c>
      <c r="E53" s="34">
        <f t="shared" si="13"/>
        <v>283932.07</v>
      </c>
      <c r="F53" s="34">
        <f t="shared" si="13"/>
        <v>1084296.85</v>
      </c>
      <c r="G53" s="34">
        <f t="shared" si="13"/>
        <v>1435827.8299999998</v>
      </c>
      <c r="H53" s="34">
        <f t="shared" si="13"/>
        <v>250872.80000000002</v>
      </c>
      <c r="I53" s="34">
        <f t="shared" si="13"/>
        <v>1077237.77</v>
      </c>
      <c r="J53" s="34">
        <f t="shared" si="13"/>
        <v>941331.88</v>
      </c>
      <c r="K53" s="34">
        <f t="shared" si="13"/>
        <v>1249869.35</v>
      </c>
      <c r="L53" s="34">
        <f t="shared" si="13"/>
        <v>1142200.2999999998</v>
      </c>
      <c r="M53" s="34">
        <f t="shared" si="13"/>
        <v>652837.4099999998</v>
      </c>
      <c r="N53" s="34">
        <f t="shared" si="13"/>
        <v>327577.62</v>
      </c>
      <c r="O53" s="34">
        <f>SUM(B53:N53)</f>
        <v>21429780.76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6974917.34</v>
      </c>
      <c r="C59" s="42">
        <f t="shared" si="14"/>
        <v>5069888.15</v>
      </c>
      <c r="D59" s="42">
        <f t="shared" si="14"/>
        <v>938991.39</v>
      </c>
      <c r="E59" s="42">
        <f t="shared" si="14"/>
        <v>283932.07</v>
      </c>
      <c r="F59" s="42">
        <f t="shared" si="14"/>
        <v>1084296.85</v>
      </c>
      <c r="G59" s="42">
        <f t="shared" si="14"/>
        <v>1435827.83</v>
      </c>
      <c r="H59" s="42">
        <f t="shared" si="14"/>
        <v>250872.79</v>
      </c>
      <c r="I59" s="42">
        <f t="shared" si="14"/>
        <v>1077237.77</v>
      </c>
      <c r="J59" s="42">
        <f t="shared" si="14"/>
        <v>941331.88</v>
      </c>
      <c r="K59" s="42">
        <f t="shared" si="14"/>
        <v>1249869.36</v>
      </c>
      <c r="L59" s="42">
        <f t="shared" si="14"/>
        <v>1142200.3</v>
      </c>
      <c r="M59" s="42">
        <f t="shared" si="14"/>
        <v>652837.41</v>
      </c>
      <c r="N59" s="42">
        <f t="shared" si="14"/>
        <v>327577.61</v>
      </c>
      <c r="O59" s="34">
        <f t="shared" si="14"/>
        <v>21429780.75</v>
      </c>
      <c r="Q59"/>
    </row>
    <row r="60" spans="1:18" ht="18.75" customHeight="1">
      <c r="A60" s="26" t="s">
        <v>54</v>
      </c>
      <c r="B60" s="42">
        <v>5660934.97</v>
      </c>
      <c r="C60" s="42">
        <v>3606469.85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9267404.82</v>
      </c>
      <c r="P60"/>
      <c r="Q60"/>
      <c r="R60" s="41"/>
    </row>
    <row r="61" spans="1:16" ht="18.75" customHeight="1">
      <c r="A61" s="26" t="s">
        <v>55</v>
      </c>
      <c r="B61" s="42">
        <v>1313982.37</v>
      </c>
      <c r="C61" s="42">
        <v>1463418.3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2777400.67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938991.39</v>
      </c>
      <c r="E62" s="43">
        <v>0</v>
      </c>
      <c r="F62" s="43">
        <v>0</v>
      </c>
      <c r="G62" s="43">
        <v>0</v>
      </c>
      <c r="H62" s="42">
        <v>250872.79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1189864.18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283932.07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283932.07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1084296.85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1084296.85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1435827.83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1435827.83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1077237.77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1077237.77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941331.88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941331.88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1249869.36</v>
      </c>
      <c r="L68" s="29">
        <v>1142200.3</v>
      </c>
      <c r="M68" s="43">
        <v>0</v>
      </c>
      <c r="N68" s="43">
        <v>0</v>
      </c>
      <c r="O68" s="34">
        <f t="shared" si="15"/>
        <v>2392069.66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652837.41</v>
      </c>
      <c r="N69" s="43">
        <v>0</v>
      </c>
      <c r="O69" s="34">
        <f t="shared" si="15"/>
        <v>652837.41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327577.61</v>
      </c>
      <c r="O70" s="46">
        <f t="shared" si="15"/>
        <v>327577.61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spans="14:15" ht="14.25">
      <c r="N78" s="53"/>
      <c r="O78" s="51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2023-05-03T14:25:03Z</dcterms:modified>
  <cp:category/>
  <cp:version/>
  <cp:contentType/>
  <cp:contentStatus/>
</cp:coreProperties>
</file>