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<sst xmlns="http://schemas.openxmlformats.org/spreadsheetml/2006/main" count="88" uniqueCount="85">
  <si>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</si>
  <si>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</si>
  <si>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</si>
  <si>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</si>
  <si>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</si>
  <si>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</si>
  <si>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</si>
  <si>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</si>
  <si>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</si>
  <si>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</si>
  <si>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</si>
  <si>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</si>
  <si>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</si>
  <si>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</si>
  <si>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</si>
  <si>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</si>
  <si>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</si>
  <si>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</si>
  <si>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</si>
  <si>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</si>
  <si>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</si>
  <si>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</si>
  <si>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</si>
  <si>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</si>
  <si>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</si>
  <si>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</si>
  <si>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</si>
  <si>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</si>
  <si>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</si>
  <si>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</si>
  <si>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</si>
  <si>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</si>
  <si>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</si>
  <si>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</si>
  <si>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</si>
  <si>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</si>
  <si>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</si>
  <si>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</si>
  <si>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</si>
  <si>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</si>
  <si>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</si>
  <si>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</si>
  <si>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</si>
  <si>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</si>
  <si>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</si>
  <si>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</si>
  <si>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</si>
  <si>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</si>
  <si>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</si>
  <si>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</si>
  <si>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</si>
  <si>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</si>
  <si>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</si>
  <si>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</si>
  <si>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</si>
  <si>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</si>
  <si>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</si>
  <si>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</si>
  <si>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</si>
  <si>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</si>
  <si>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</si>
  <si>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</si>
  <si>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</si>
  <si>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</si>
  <si>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</si>
  <si>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</si>
  <si>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</si>
  <si>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</si>
  <si>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</si>
  <si>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</si>
  <si>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</si>
  <si>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</si>
  <si>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</si>
  <si>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</si>
  <si>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</si>
  <si>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</si>
  <si>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</si>
  <si>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</si>
  <si>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</si>
  <si>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</si>
  <si>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</si>
  <si>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</si>
  <si>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</si>
  <si>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</si>
  <si>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25/04/23 - VENCIMENTO 03/05/23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</si>
</sst>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396590</v>
      </c>
      <c r="C7" s="9">
        <f t="shared" si="0"/>
        <v>282584</v>
      </c>
      <c r="D7" s="9">
        <f t="shared" si="0"/>
        <v>264020</v>
      </c>
      <c r="E7" s="9">
        <f t="shared" si="0"/>
        <v>71198</v>
      </c>
      <c r="F7" s="9">
        <f t="shared" si="0"/>
        <v>249263</v>
      </c>
      <c r="G7" s="9">
        <f t="shared" si="0"/>
        <v>391393</v>
      </c>
      <c r="H7" s="9">
        <f t="shared" si="0"/>
        <v>45170</v>
      </c>
      <c r="I7" s="9">
        <f t="shared" si="0"/>
        <v>301936</v>
      </c>
      <c r="J7" s="9">
        <f t="shared" si="0"/>
        <v>226115</v>
      </c>
      <c r="K7" s="9">
        <f t="shared" si="0"/>
        <v>356082</v>
      </c>
      <c r="L7" s="9">
        <f t="shared" si="0"/>
        <v>269312</v>
      </c>
      <c r="M7" s="9">
        <f t="shared" si="0"/>
        <v>134921</v>
      </c>
      <c r="N7" s="9">
        <f t="shared" si="0"/>
        <v>88303</v>
      </c>
      <c r="O7" s="9">
        <f t="shared" si="0"/>
        <v>3076887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10505</v>
      </c>
      <c r="C8" s="11">
        <f t="shared" si="1"/>
        <v>11378</v>
      </c>
      <c r="D8" s="11">
        <f t="shared" si="1"/>
        <v>6639</v>
      </c>
      <c r="E8" s="11">
        <f t="shared" si="1"/>
        <v>1877</v>
      </c>
      <c r="F8" s="11">
        <f t="shared" si="1"/>
        <v>6216</v>
      </c>
      <c r="G8" s="11">
        <f t="shared" si="1"/>
        <v>9570</v>
      </c>
      <c r="H8" s="11">
        <f t="shared" si="1"/>
        <v>1816</v>
      </c>
      <c r="I8" s="11">
        <f t="shared" si="1"/>
        <v>13611</v>
      </c>
      <c r="J8" s="11">
        <f t="shared" si="1"/>
        <v>8807</v>
      </c>
      <c r="K8" s="11">
        <f t="shared" si="1"/>
        <v>6178</v>
      </c>
      <c r="L8" s="11">
        <f t="shared" si="1"/>
        <v>4786</v>
      </c>
      <c r="M8" s="11">
        <f t="shared" si="1"/>
        <v>4426</v>
      </c>
      <c r="N8" s="11">
        <f t="shared" si="1"/>
        <v>3718</v>
      </c>
      <c r="O8" s="11">
        <f t="shared" si="1"/>
        <v>89527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10505</v>
      </c>
      <c r="C9" s="11">
        <v>11378</v>
      </c>
      <c r="D9" s="11">
        <v>6639</v>
      </c>
      <c r="E9" s="11">
        <v>1877</v>
      </c>
      <c r="F9" s="11">
        <v>6216</v>
      </c>
      <c r="G9" s="11">
        <v>9570</v>
      </c>
      <c r="H9" s="11">
        <v>1816</v>
      </c>
      <c r="I9" s="11">
        <v>13611</v>
      </c>
      <c r="J9" s="11">
        <v>8807</v>
      </c>
      <c r="K9" s="11">
        <v>6163</v>
      </c>
      <c r="L9" s="11">
        <v>4786</v>
      </c>
      <c r="M9" s="11">
        <v>4423</v>
      </c>
      <c r="N9" s="11">
        <v>3712</v>
      </c>
      <c r="O9" s="11">
        <f>SUM(B9:N9)</f>
        <v>89503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15</v>
      </c>
      <c r="L10" s="13">
        <v>0</v>
      </c>
      <c r="M10" s="13">
        <v>3</v>
      </c>
      <c r="N10" s="13">
        <v>6</v>
      </c>
      <c r="O10" s="11">
        <f>SUM(B10:N10)</f>
        <v>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386085</v>
      </c>
      <c r="C11" s="13">
        <v>271206</v>
      </c>
      <c r="D11" s="13">
        <v>257381</v>
      </c>
      <c r="E11" s="13">
        <v>69321</v>
      </c>
      <c r="F11" s="13">
        <v>243047</v>
      </c>
      <c r="G11" s="13">
        <v>381823</v>
      </c>
      <c r="H11" s="13">
        <v>43354</v>
      </c>
      <c r="I11" s="13">
        <v>288325</v>
      </c>
      <c r="J11" s="13">
        <v>217308</v>
      </c>
      <c r="K11" s="13">
        <v>349904</v>
      </c>
      <c r="L11" s="13">
        <v>264526</v>
      </c>
      <c r="M11" s="13">
        <v>130495</v>
      </c>
      <c r="N11" s="13">
        <v>84585</v>
      </c>
      <c r="O11" s="11">
        <f>SUM(B11:N11)</f>
        <v>2987360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27306</v>
      </c>
      <c r="C12" s="13">
        <v>24581</v>
      </c>
      <c r="D12" s="13">
        <v>18960</v>
      </c>
      <c r="E12" s="13">
        <v>7117</v>
      </c>
      <c r="F12" s="13">
        <v>21381</v>
      </c>
      <c r="G12" s="13">
        <v>36586</v>
      </c>
      <c r="H12" s="13">
        <v>4599</v>
      </c>
      <c r="I12" s="13">
        <v>27274</v>
      </c>
      <c r="J12" s="13">
        <v>18287</v>
      </c>
      <c r="K12" s="13">
        <v>22956</v>
      </c>
      <c r="L12" s="13">
        <v>17824</v>
      </c>
      <c r="M12" s="13">
        <v>6683</v>
      </c>
      <c r="N12" s="13">
        <v>3680</v>
      </c>
      <c r="O12" s="11">
        <f>SUM(B12:N12)</f>
        <v>237234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358779</v>
      </c>
      <c r="C13" s="15">
        <f t="shared" si="2"/>
        <v>246625</v>
      </c>
      <c r="D13" s="15">
        <f t="shared" si="2"/>
        <v>238421</v>
      </c>
      <c r="E13" s="15">
        <f t="shared" si="2"/>
        <v>62204</v>
      </c>
      <c r="F13" s="15">
        <f t="shared" si="2"/>
        <v>221666</v>
      </c>
      <c r="G13" s="15">
        <f t="shared" si="2"/>
        <v>345237</v>
      </c>
      <c r="H13" s="15">
        <f t="shared" si="2"/>
        <v>38755</v>
      </c>
      <c r="I13" s="15">
        <f t="shared" si="2"/>
        <v>261051</v>
      </c>
      <c r="J13" s="15">
        <f t="shared" si="2"/>
        <v>199021</v>
      </c>
      <c r="K13" s="15">
        <f t="shared" si="2"/>
        <v>326948</v>
      </c>
      <c r="L13" s="15">
        <f t="shared" si="2"/>
        <v>246702</v>
      </c>
      <c r="M13" s="15">
        <f t="shared" si="2"/>
        <v>123812</v>
      </c>
      <c r="N13" s="15">
        <f t="shared" si="2"/>
        <v>80905</v>
      </c>
      <c r="O13" s="11">
        <f>SUM(B13:N13)</f>
        <v>2750126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-0.0177</v>
      </c>
      <c r="C16" s="17">
        <v>-0.0183</v>
      </c>
      <c r="D16" s="17">
        <v>-0.016</v>
      </c>
      <c r="E16" s="17">
        <v>-0.0274</v>
      </c>
      <c r="F16" s="17">
        <v>-0.0186</v>
      </c>
      <c r="G16" s="17">
        <v>-0.0153</v>
      </c>
      <c r="H16" s="17">
        <v>-0.0205</v>
      </c>
      <c r="I16" s="17">
        <v>-0.0181</v>
      </c>
      <c r="J16" s="17">
        <v>-0.0183</v>
      </c>
      <c r="K16" s="17">
        <v>-0.0173</v>
      </c>
      <c r="L16" s="17">
        <v>-0.0196</v>
      </c>
      <c r="M16" s="17">
        <v>-0.0227</v>
      </c>
      <c r="N16" s="17">
        <v>-0.0205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1.189059404920023</v>
      </c>
      <c r="C18" s="19">
        <v>1.224031724752675</v>
      </c>
      <c r="D18" s="19">
        <v>1.289625836118352</v>
      </c>
      <c r="E18" s="19">
        <v>0.845696251307907</v>
      </c>
      <c r="F18" s="19">
        <v>1.384375769119311</v>
      </c>
      <c r="G18" s="19">
        <v>1.39600119338944</v>
      </c>
      <c r="H18" s="19">
        <v>1.617095649638223</v>
      </c>
      <c r="I18" s="19">
        <v>1.160404136901403</v>
      </c>
      <c r="J18" s="19">
        <v>1.346691979375139</v>
      </c>
      <c r="K18" s="19">
        <v>1.164376177495456</v>
      </c>
      <c r="L18" s="19">
        <v>1.219605373450491</v>
      </c>
      <c r="M18" s="19">
        <v>1.217136311215117</v>
      </c>
      <c r="N18" s="19">
        <v>1.071930837485438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1510359.4099999997</v>
      </c>
      <c r="C20" s="24">
        <f t="shared" si="3"/>
        <v>1119046.02</v>
      </c>
      <c r="D20" s="24">
        <f t="shared" si="3"/>
        <v>965460.9099999999</v>
      </c>
      <c r="E20" s="24">
        <f t="shared" si="3"/>
        <v>295427.37999999995</v>
      </c>
      <c r="F20" s="24">
        <f t="shared" si="3"/>
        <v>1124365.07</v>
      </c>
      <c r="G20" s="24">
        <f t="shared" si="3"/>
        <v>1489268.6400000001</v>
      </c>
      <c r="H20" s="24">
        <f t="shared" si="3"/>
        <v>262502.21</v>
      </c>
      <c r="I20" s="24">
        <f t="shared" si="3"/>
        <v>1143274.84</v>
      </c>
      <c r="J20" s="24">
        <f t="shared" si="3"/>
        <v>981736.4699999999</v>
      </c>
      <c r="K20" s="24">
        <f t="shared" si="3"/>
        <v>1285953.4200000002</v>
      </c>
      <c r="L20" s="24">
        <f t="shared" si="3"/>
        <v>1164877.8099999998</v>
      </c>
      <c r="M20" s="24">
        <f t="shared" si="3"/>
        <v>673437.8399999999</v>
      </c>
      <c r="N20" s="24">
        <f t="shared" si="3"/>
        <v>347197.38000000006</v>
      </c>
      <c r="O20" s="24">
        <f>O21+O22+O23+O24+O25+O26+O27+O28+O29</f>
        <v>12362907.399999999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1157527.23</v>
      </c>
      <c r="C21" s="28">
        <f aca="true" t="shared" si="4" ref="C21:N21">ROUND((C15+C16)*C7,2)</f>
        <v>852047.28</v>
      </c>
      <c r="D21" s="28">
        <f t="shared" si="4"/>
        <v>698174.49</v>
      </c>
      <c r="E21" s="28">
        <f t="shared" si="4"/>
        <v>321636.97</v>
      </c>
      <c r="F21" s="28">
        <f t="shared" si="4"/>
        <v>763991.1</v>
      </c>
      <c r="G21" s="28">
        <f t="shared" si="4"/>
        <v>987054.01</v>
      </c>
      <c r="H21" s="28">
        <f t="shared" si="4"/>
        <v>152945.62</v>
      </c>
      <c r="I21" s="28">
        <f t="shared" si="4"/>
        <v>903996.38</v>
      </c>
      <c r="J21" s="28">
        <f t="shared" si="4"/>
        <v>680900.1</v>
      </c>
      <c r="K21" s="28">
        <f t="shared" si="4"/>
        <v>1013551.8</v>
      </c>
      <c r="L21" s="28">
        <f t="shared" si="4"/>
        <v>872867.12</v>
      </c>
      <c r="M21" s="28">
        <f t="shared" si="4"/>
        <v>504591.05</v>
      </c>
      <c r="N21" s="28">
        <f t="shared" si="4"/>
        <v>298305.19</v>
      </c>
      <c r="O21" s="28">
        <f aca="true" t="shared" si="5" ref="O21:O29">SUM(B21:N21)</f>
        <v>9207588.34</v>
      </c>
    </row>
    <row r="22" spans="1:23" ht="18.75" customHeight="1">
      <c r="A22" s="26" t="s">
        <v>33</v>
      </c>
      <c r="B22" s="28">
        <f>IF(B18&lt;&gt;0,ROUND((B18-1)*B21,2),0)</f>
        <v>218841.41</v>
      </c>
      <c r="C22" s="28">
        <f aca="true" t="shared" si="6" ref="C22:N22">IF(C18&lt;&gt;0,ROUND((C18-1)*C21,2),0)</f>
        <v>190885.62</v>
      </c>
      <c r="D22" s="28">
        <f t="shared" si="6"/>
        <v>202209.37</v>
      </c>
      <c r="E22" s="28">
        <f t="shared" si="6"/>
        <v>-49629.79</v>
      </c>
      <c r="F22" s="28">
        <f t="shared" si="6"/>
        <v>293659.67</v>
      </c>
      <c r="G22" s="28">
        <f t="shared" si="6"/>
        <v>390874.57</v>
      </c>
      <c r="H22" s="28">
        <f t="shared" si="6"/>
        <v>94382.08</v>
      </c>
      <c r="I22" s="28">
        <f t="shared" si="6"/>
        <v>145004.76</v>
      </c>
      <c r="J22" s="28">
        <f t="shared" si="6"/>
        <v>236062.6</v>
      </c>
      <c r="K22" s="28">
        <f t="shared" si="6"/>
        <v>166603.77</v>
      </c>
      <c r="L22" s="28">
        <f t="shared" si="6"/>
        <v>191686.31</v>
      </c>
      <c r="M22" s="28">
        <f t="shared" si="6"/>
        <v>109565.04</v>
      </c>
      <c r="N22" s="28">
        <f t="shared" si="6"/>
        <v>21457.34</v>
      </c>
      <c r="O22" s="28">
        <f t="shared" si="5"/>
        <v>2211602.75</v>
      </c>
      <c r="W22" s="51"/>
    </row>
    <row r="23" spans="1:15" ht="18.75" customHeight="1">
      <c r="A23" s="26" t="s">
        <v>34</v>
      </c>
      <c r="B23" s="28">
        <v>69749.35</v>
      </c>
      <c r="C23" s="28">
        <v>47843.71</v>
      </c>
      <c r="D23" s="28">
        <v>32844.53</v>
      </c>
      <c r="E23" s="28">
        <v>12679.85</v>
      </c>
      <c r="F23" s="28">
        <v>42127.22</v>
      </c>
      <c r="G23" s="28">
        <v>66921.97</v>
      </c>
      <c r="H23" s="28">
        <v>6989.83</v>
      </c>
      <c r="I23" s="28">
        <v>48925.89</v>
      </c>
      <c r="J23" s="28">
        <v>41564.12</v>
      </c>
      <c r="K23" s="28">
        <v>62402.93</v>
      </c>
      <c r="L23" s="28">
        <v>57170.95</v>
      </c>
      <c r="M23" s="28">
        <v>28078.59</v>
      </c>
      <c r="N23" s="28">
        <v>16890.88</v>
      </c>
      <c r="O23" s="28">
        <f t="shared" si="5"/>
        <v>534189.8200000001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-4925.14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-14603.630000000001</v>
      </c>
    </row>
    <row r="26" spans="1:26" ht="18.75" customHeight="1">
      <c r="A26" s="26" t="s">
        <v>68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f t="shared" si="5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986.47</v>
      </c>
      <c r="C27" s="28">
        <v>734.49</v>
      </c>
      <c r="D27" s="28">
        <v>644.17</v>
      </c>
      <c r="E27" s="28">
        <v>196.77</v>
      </c>
      <c r="F27" s="28">
        <v>648.22</v>
      </c>
      <c r="G27" s="28">
        <v>873.32</v>
      </c>
      <c r="H27" s="28">
        <v>161.72</v>
      </c>
      <c r="I27" s="28">
        <v>683.29</v>
      </c>
      <c r="J27" s="28">
        <v>653.61</v>
      </c>
      <c r="K27" s="28">
        <v>839.56</v>
      </c>
      <c r="L27" s="28">
        <v>745.23</v>
      </c>
      <c r="M27" s="28">
        <v>421.82</v>
      </c>
      <c r="N27" s="28">
        <v>221.02</v>
      </c>
      <c r="O27" s="28">
        <f t="shared" si="5"/>
        <v>7809.689999999999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26267.96</v>
      </c>
      <c r="K29" s="28">
        <v>40382.29</v>
      </c>
      <c r="L29" s="28">
        <v>40273.48</v>
      </c>
      <c r="M29" s="28">
        <v>28797.5</v>
      </c>
      <c r="N29" s="28">
        <v>8432.78</v>
      </c>
      <c r="O29" s="28">
        <f t="shared" si="5"/>
        <v>384091.74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-46222</v>
      </c>
      <c r="C31" s="28">
        <f aca="true" t="shared" si="7" ref="C31:O31">+C32+C34+C47+C48+C49+C54-C55</f>
        <v>-50063.2</v>
      </c>
      <c r="D31" s="28">
        <f t="shared" si="7"/>
        <v>-29211.6</v>
      </c>
      <c r="E31" s="28">
        <f t="shared" si="7"/>
        <v>-8258.8</v>
      </c>
      <c r="F31" s="28">
        <f t="shared" si="7"/>
        <v>-27350.4</v>
      </c>
      <c r="G31" s="28">
        <f t="shared" si="7"/>
        <v>-42108</v>
      </c>
      <c r="H31" s="28">
        <f t="shared" si="7"/>
        <v>-7990.4</v>
      </c>
      <c r="I31" s="28">
        <f t="shared" si="7"/>
        <v>-59888.4</v>
      </c>
      <c r="J31" s="28">
        <f t="shared" si="7"/>
        <v>-38750.8</v>
      </c>
      <c r="K31" s="28">
        <f t="shared" si="7"/>
        <v>1502882.8</v>
      </c>
      <c r="L31" s="28">
        <f t="shared" si="7"/>
        <v>1382941.6</v>
      </c>
      <c r="M31" s="28">
        <f t="shared" si="7"/>
        <v>-19461.2</v>
      </c>
      <c r="N31" s="28">
        <f t="shared" si="7"/>
        <v>-16332.8</v>
      </c>
      <c r="O31" s="28">
        <f t="shared" si="7"/>
        <v>2540186.8</v>
      </c>
    </row>
    <row r="32" spans="1:15" ht="18.75" customHeight="1">
      <c r="A32" s="26" t="s">
        <v>38</v>
      </c>
      <c r="B32" s="29">
        <f>+B33</f>
        <v>-46222</v>
      </c>
      <c r="C32" s="29">
        <f>+C33</f>
        <v>-50063.2</v>
      </c>
      <c r="D32" s="29">
        <f aca="true" t="shared" si="8" ref="D32:O32">+D33</f>
        <v>-29211.6</v>
      </c>
      <c r="E32" s="29">
        <f t="shared" si="8"/>
        <v>-8258.8</v>
      </c>
      <c r="F32" s="29">
        <f t="shared" si="8"/>
        <v>-27350.4</v>
      </c>
      <c r="G32" s="29">
        <f t="shared" si="8"/>
        <v>-42108</v>
      </c>
      <c r="H32" s="29">
        <f t="shared" si="8"/>
        <v>-7990.4</v>
      </c>
      <c r="I32" s="29">
        <f t="shared" si="8"/>
        <v>-59888.4</v>
      </c>
      <c r="J32" s="29">
        <f t="shared" si="8"/>
        <v>-38750.8</v>
      </c>
      <c r="K32" s="29">
        <f t="shared" si="8"/>
        <v>-27117.2</v>
      </c>
      <c r="L32" s="29">
        <f t="shared" si="8"/>
        <v>-21058.4</v>
      </c>
      <c r="M32" s="29">
        <f t="shared" si="8"/>
        <v>-19461.2</v>
      </c>
      <c r="N32" s="29">
        <f t="shared" si="8"/>
        <v>-16332.8</v>
      </c>
      <c r="O32" s="29">
        <f t="shared" si="8"/>
        <v>-393813.2</v>
      </c>
    </row>
    <row r="33" spans="1:26" ht="18.75" customHeight="1">
      <c r="A33" s="27" t="s">
        <v>39</v>
      </c>
      <c r="B33" s="16">
        <f>ROUND((-B9)*$G$3,2)</f>
        <v>-46222</v>
      </c>
      <c r="C33" s="16">
        <f aca="true" t="shared" si="9" ref="C33:N33">ROUND((-C9)*$G$3,2)</f>
        <v>-50063.2</v>
      </c>
      <c r="D33" s="16">
        <f t="shared" si="9"/>
        <v>-29211.6</v>
      </c>
      <c r="E33" s="16">
        <f t="shared" si="9"/>
        <v>-8258.8</v>
      </c>
      <c r="F33" s="16">
        <f t="shared" si="9"/>
        <v>-27350.4</v>
      </c>
      <c r="G33" s="16">
        <f t="shared" si="9"/>
        <v>-42108</v>
      </c>
      <c r="H33" s="16">
        <f t="shared" si="9"/>
        <v>-7990.4</v>
      </c>
      <c r="I33" s="16">
        <f t="shared" si="9"/>
        <v>-59888.4</v>
      </c>
      <c r="J33" s="16">
        <f t="shared" si="9"/>
        <v>-38750.8</v>
      </c>
      <c r="K33" s="16">
        <f t="shared" si="9"/>
        <v>-27117.2</v>
      </c>
      <c r="L33" s="16">
        <f t="shared" si="9"/>
        <v>-21058.4</v>
      </c>
      <c r="M33" s="16">
        <f t="shared" si="9"/>
        <v>-19461.2</v>
      </c>
      <c r="N33" s="16">
        <f t="shared" si="9"/>
        <v>-16332.8</v>
      </c>
      <c r="O33" s="30">
        <f aca="true" t="shared" si="10" ref="O33:O55">SUM(B33:N33)</f>
        <v>-393813.2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1530000</v>
      </c>
      <c r="L34" s="29">
        <f t="shared" si="11"/>
        <v>1404000</v>
      </c>
      <c r="M34" s="29">
        <f t="shared" si="11"/>
        <v>0</v>
      </c>
      <c r="N34" s="29">
        <f t="shared" si="11"/>
        <v>0</v>
      </c>
      <c r="O34" s="29">
        <f t="shared" si="11"/>
        <v>2934000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2619000</v>
      </c>
      <c r="L40" s="31">
        <v>2394000</v>
      </c>
      <c r="M40" s="31">
        <v>0</v>
      </c>
      <c r="N40" s="31">
        <v>0</v>
      </c>
      <c r="O40" s="31">
        <f t="shared" si="10"/>
        <v>5013000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1464137.4099999997</v>
      </c>
      <c r="C53" s="34">
        <f aca="true" t="shared" si="13" ref="C53:N53">+C20+C31</f>
        <v>1068982.82</v>
      </c>
      <c r="D53" s="34">
        <f t="shared" si="13"/>
        <v>936249.3099999999</v>
      </c>
      <c r="E53" s="34">
        <f t="shared" si="13"/>
        <v>287168.57999999996</v>
      </c>
      <c r="F53" s="34">
        <f t="shared" si="13"/>
        <v>1097014.6700000002</v>
      </c>
      <c r="G53" s="34">
        <f t="shared" si="13"/>
        <v>1447160.6400000001</v>
      </c>
      <c r="H53" s="34">
        <f t="shared" si="13"/>
        <v>254511.81000000003</v>
      </c>
      <c r="I53" s="34">
        <f t="shared" si="13"/>
        <v>1083386.4400000002</v>
      </c>
      <c r="J53" s="34">
        <f t="shared" si="13"/>
        <v>942985.6699999998</v>
      </c>
      <c r="K53" s="34">
        <f t="shared" si="13"/>
        <v>2788836.22</v>
      </c>
      <c r="L53" s="34">
        <f t="shared" si="13"/>
        <v>2547819.41</v>
      </c>
      <c r="M53" s="34">
        <f t="shared" si="13"/>
        <v>653976.6399999999</v>
      </c>
      <c r="N53" s="34">
        <f t="shared" si="13"/>
        <v>330864.5800000001</v>
      </c>
      <c r="O53" s="34">
        <f>SUM(B53:N53)</f>
        <v>14903094.200000001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1464137.41</v>
      </c>
      <c r="C59" s="42">
        <f t="shared" si="14"/>
        <v>1068982.8199999998</v>
      </c>
      <c r="D59" s="42">
        <f t="shared" si="14"/>
        <v>936249.31</v>
      </c>
      <c r="E59" s="42">
        <f t="shared" si="14"/>
        <v>287168.57</v>
      </c>
      <c r="F59" s="42">
        <f t="shared" si="14"/>
        <v>1097014.66</v>
      </c>
      <c r="G59" s="42">
        <f t="shared" si="14"/>
        <v>1447160.63</v>
      </c>
      <c r="H59" s="42">
        <f t="shared" si="14"/>
        <v>254511.8</v>
      </c>
      <c r="I59" s="42">
        <f t="shared" si="14"/>
        <v>1083386.44</v>
      </c>
      <c r="J59" s="42">
        <f t="shared" si="14"/>
        <v>942985.68</v>
      </c>
      <c r="K59" s="42">
        <f t="shared" si="14"/>
        <v>2788836.23</v>
      </c>
      <c r="L59" s="42">
        <f t="shared" si="14"/>
        <v>2547819.41</v>
      </c>
      <c r="M59" s="42">
        <f t="shared" si="14"/>
        <v>653976.64</v>
      </c>
      <c r="N59" s="42">
        <f t="shared" si="14"/>
        <v>330864.59</v>
      </c>
      <c r="O59" s="34">
        <f t="shared" si="14"/>
        <v>14903094.19</v>
      </c>
      <c r="Q59"/>
    </row>
    <row r="60" spans="1:18" ht="18.75" customHeight="1">
      <c r="A60" s="26" t="s">
        <v>54</v>
      </c>
      <c r="B60" s="42">
        <v>1197203.22</v>
      </c>
      <c r="C60" s="42">
        <v>765827.07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1963030.29</v>
      </c>
      <c r="P60"/>
      <c r="Q60"/>
      <c r="R60" s="41"/>
    </row>
    <row r="61" spans="1:16" ht="18.75" customHeight="1">
      <c r="A61" s="26" t="s">
        <v>55</v>
      </c>
      <c r="B61" s="42">
        <v>266934.19</v>
      </c>
      <c r="C61" s="42">
        <v>303155.75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570089.94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936249.31</v>
      </c>
      <c r="E62" s="43">
        <v>0</v>
      </c>
      <c r="F62" s="43">
        <v>0</v>
      </c>
      <c r="G62" s="43">
        <v>0</v>
      </c>
      <c r="H62" s="42">
        <v>254511.8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1190761.11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287168.57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287168.57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1097014.66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1097014.66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1447160.63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1447160.63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1083386.44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1083386.44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942985.68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942985.68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2788836.23</v>
      </c>
      <c r="L68" s="29">
        <v>2547819.41</v>
      </c>
      <c r="M68" s="43">
        <v>0</v>
      </c>
      <c r="N68" s="43">
        <v>0</v>
      </c>
      <c r="O68" s="34">
        <f t="shared" si="15"/>
        <v>5336655.640000001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653976.64</v>
      </c>
      <c r="N69" s="43">
        <v>0</v>
      </c>
      <c r="O69" s="34">
        <f t="shared" si="15"/>
        <v>653976.64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330864.59</v>
      </c>
      <c r="O70" s="46">
        <f t="shared" si="15"/>
        <v>330864.59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5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51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2023-05-02T17:46:51Z</dcterms:modified>
  <cp:category/>
  <cp:version/>
  <cp:contentType/>
  <cp:contentStatus/>
</cp:coreProperties>
</file>