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<sst xmlns="http://schemas.openxmlformats.org/spreadsheetml/2006/main" count="88" uniqueCount="85">
  <si>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</si>
  <si>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</si>
  <si>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</si>
  <si>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</si>
  <si>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</si>
  <si>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</si>
  <si>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</si>
  <si>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</si>
  <si>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</si>
  <si>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</si>
  <si>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</si>
  <si>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</si>
  <si>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</si>
  <si>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</si>
  <si>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</si>
  <si>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</si>
  <si>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</si>
  <si>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</si>
  <si>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</si>
  <si>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</si>
  <si>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</si>
  <si>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</si>
  <si>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</si>
  <si>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</si>
  <si>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</si>
  <si>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</si>
  <si>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</si>
  <si>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</si>
  <si>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</si>
  <si>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</si>
  <si>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</si>
  <si>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</si>
  <si>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</si>
  <si>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</si>
  <si>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</si>
  <si>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</si>
  <si>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</si>
  <si>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</si>
  <si>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</si>
  <si>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</si>
  <si>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</si>
  <si>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</si>
  <si>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</si>
  <si>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</si>
  <si>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</si>
  <si>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</si>
  <si>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</si>
  <si>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</si>
  <si>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</si>
  <si>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</si>
  <si>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</si>
  <si>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</si>
  <si>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</si>
  <si>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</si>
  <si>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</si>
  <si>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</si>
  <si>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</si>
  <si>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</si>
  <si>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</si>
  <si>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</si>
  <si>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</si>
  <si>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</si>
  <si>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</si>
  <si>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</si>
  <si>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</si>
  <si>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</si>
  <si>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</si>
  <si>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</si>
  <si>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</si>
  <si>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</si>
  <si>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</si>
  <si>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</si>
  <si>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</si>
  <si>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</si>
  <si>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</si>
  <si>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</si>
  <si>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</si>
  <si>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</si>
  <si>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</si>
  <si>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</si>
  <si>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</si>
  <si>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</si>
  <si>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</si>
  <si>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</si>
  <si>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20/04/23 - VENCIMENTO 28/04/23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</si>
</sst>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386401</v>
      </c>
      <c r="C7" s="9">
        <f t="shared" si="0"/>
        <v>272212</v>
      </c>
      <c r="D7" s="9">
        <f t="shared" si="0"/>
        <v>253677</v>
      </c>
      <c r="E7" s="9">
        <f t="shared" si="0"/>
        <v>69919</v>
      </c>
      <c r="F7" s="9">
        <f t="shared" si="0"/>
        <v>205050</v>
      </c>
      <c r="G7" s="9">
        <f t="shared" si="0"/>
        <v>378791</v>
      </c>
      <c r="H7" s="9">
        <f t="shared" si="0"/>
        <v>42581</v>
      </c>
      <c r="I7" s="9">
        <f t="shared" si="0"/>
        <v>300338</v>
      </c>
      <c r="J7" s="9">
        <f t="shared" si="0"/>
        <v>222528</v>
      </c>
      <c r="K7" s="9">
        <f t="shared" si="0"/>
        <v>353445</v>
      </c>
      <c r="L7" s="9">
        <f t="shared" si="0"/>
        <v>267160</v>
      </c>
      <c r="M7" s="9">
        <f t="shared" si="0"/>
        <v>132907</v>
      </c>
      <c r="N7" s="9">
        <f t="shared" si="0"/>
        <v>85826</v>
      </c>
      <c r="O7" s="9">
        <f t="shared" si="0"/>
        <v>2970835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11577</v>
      </c>
      <c r="C8" s="11">
        <f t="shared" si="1"/>
        <v>12237</v>
      </c>
      <c r="D8" s="11">
        <f t="shared" si="1"/>
        <v>8253</v>
      </c>
      <c r="E8" s="11">
        <f t="shared" si="1"/>
        <v>2026</v>
      </c>
      <c r="F8" s="11">
        <f t="shared" si="1"/>
        <v>6189</v>
      </c>
      <c r="G8" s="11">
        <f t="shared" si="1"/>
        <v>10876</v>
      </c>
      <c r="H8" s="11">
        <f t="shared" si="1"/>
        <v>1738</v>
      </c>
      <c r="I8" s="11">
        <f t="shared" si="1"/>
        <v>15217</v>
      </c>
      <c r="J8" s="11">
        <f t="shared" si="1"/>
        <v>9586</v>
      </c>
      <c r="K8" s="11">
        <f t="shared" si="1"/>
        <v>6870</v>
      </c>
      <c r="L8" s="11">
        <f t="shared" si="1"/>
        <v>5452</v>
      </c>
      <c r="M8" s="11">
        <f t="shared" si="1"/>
        <v>4873</v>
      </c>
      <c r="N8" s="11">
        <f t="shared" si="1"/>
        <v>3822</v>
      </c>
      <c r="O8" s="11">
        <f t="shared" si="1"/>
        <v>98716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11577</v>
      </c>
      <c r="C9" s="11">
        <v>12237</v>
      </c>
      <c r="D9" s="11">
        <v>8253</v>
      </c>
      <c r="E9" s="11">
        <v>2026</v>
      </c>
      <c r="F9" s="11">
        <v>6189</v>
      </c>
      <c r="G9" s="11">
        <v>10876</v>
      </c>
      <c r="H9" s="11">
        <v>1738</v>
      </c>
      <c r="I9" s="11">
        <v>15217</v>
      </c>
      <c r="J9" s="11">
        <v>9586</v>
      </c>
      <c r="K9" s="11">
        <v>6854</v>
      </c>
      <c r="L9" s="11">
        <v>5452</v>
      </c>
      <c r="M9" s="11">
        <v>4869</v>
      </c>
      <c r="N9" s="11">
        <v>3813</v>
      </c>
      <c r="O9" s="11">
        <f>SUM(B9:N9)</f>
        <v>98687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16</v>
      </c>
      <c r="L10" s="13">
        <v>0</v>
      </c>
      <c r="M10" s="13">
        <v>4</v>
      </c>
      <c r="N10" s="13">
        <v>9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374824</v>
      </c>
      <c r="C11" s="13">
        <v>259975</v>
      </c>
      <c r="D11" s="13">
        <v>245424</v>
      </c>
      <c r="E11" s="13">
        <v>67893</v>
      </c>
      <c r="F11" s="13">
        <v>198861</v>
      </c>
      <c r="G11" s="13">
        <v>367915</v>
      </c>
      <c r="H11" s="13">
        <v>40843</v>
      </c>
      <c r="I11" s="13">
        <v>285121</v>
      </c>
      <c r="J11" s="13">
        <v>212942</v>
      </c>
      <c r="K11" s="13">
        <v>346575</v>
      </c>
      <c r="L11" s="13">
        <v>261708</v>
      </c>
      <c r="M11" s="13">
        <v>128034</v>
      </c>
      <c r="N11" s="13">
        <v>82004</v>
      </c>
      <c r="O11" s="11">
        <f>SUM(B11:N11)</f>
        <v>2872119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27085</v>
      </c>
      <c r="C12" s="13">
        <v>24124</v>
      </c>
      <c r="D12" s="13">
        <v>18408</v>
      </c>
      <c r="E12" s="13">
        <v>7141</v>
      </c>
      <c r="F12" s="13">
        <v>17745</v>
      </c>
      <c r="G12" s="13">
        <v>35597</v>
      </c>
      <c r="H12" s="13">
        <v>4342</v>
      </c>
      <c r="I12" s="13">
        <v>27414</v>
      </c>
      <c r="J12" s="13">
        <v>18645</v>
      </c>
      <c r="K12" s="13">
        <v>23241</v>
      </c>
      <c r="L12" s="13">
        <v>17991</v>
      </c>
      <c r="M12" s="13">
        <v>6615</v>
      </c>
      <c r="N12" s="13">
        <v>3689</v>
      </c>
      <c r="O12" s="11">
        <f>SUM(B12:N12)</f>
        <v>232037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347739</v>
      </c>
      <c r="C13" s="15">
        <f t="shared" si="2"/>
        <v>235851</v>
      </c>
      <c r="D13" s="15">
        <f t="shared" si="2"/>
        <v>227016</v>
      </c>
      <c r="E13" s="15">
        <f t="shared" si="2"/>
        <v>60752</v>
      </c>
      <c r="F13" s="15">
        <f t="shared" si="2"/>
        <v>181116</v>
      </c>
      <c r="G13" s="15">
        <f t="shared" si="2"/>
        <v>332318</v>
      </c>
      <c r="H13" s="15">
        <f t="shared" si="2"/>
        <v>36501</v>
      </c>
      <c r="I13" s="15">
        <f t="shared" si="2"/>
        <v>257707</v>
      </c>
      <c r="J13" s="15">
        <f t="shared" si="2"/>
        <v>194297</v>
      </c>
      <c r="K13" s="15">
        <f t="shared" si="2"/>
        <v>323334</v>
      </c>
      <c r="L13" s="15">
        <f t="shared" si="2"/>
        <v>243717</v>
      </c>
      <c r="M13" s="15">
        <f t="shared" si="2"/>
        <v>121419</v>
      </c>
      <c r="N13" s="15">
        <f t="shared" si="2"/>
        <v>78315</v>
      </c>
      <c r="O13" s="11">
        <f>SUM(B13:N13)</f>
        <v>2640082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1.225681461758457</v>
      </c>
      <c r="C18" s="19">
        <v>1.272377793466557</v>
      </c>
      <c r="D18" s="19">
        <v>1.345213272401756</v>
      </c>
      <c r="E18" s="19">
        <v>0.851367390608303</v>
      </c>
      <c r="F18" s="19">
        <v>1.65148101714113</v>
      </c>
      <c r="G18" s="19">
        <v>1.435763546105017</v>
      </c>
      <c r="H18" s="19">
        <v>1.68964655695788</v>
      </c>
      <c r="I18" s="19">
        <v>1.168227754725751</v>
      </c>
      <c r="J18" s="19">
        <v>1.355301280671249</v>
      </c>
      <c r="K18" s="19">
        <v>1.187315914668507</v>
      </c>
      <c r="L18" s="19">
        <v>1.23631335985052</v>
      </c>
      <c r="M18" s="19">
        <v>1.229021049880231</v>
      </c>
      <c r="N18" s="19">
        <v>1.100179689981503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1518867.6599999997</v>
      </c>
      <c r="C20" s="24">
        <f t="shared" si="3"/>
        <v>1121969.75</v>
      </c>
      <c r="D20" s="24">
        <f t="shared" si="3"/>
        <v>968237.9299999999</v>
      </c>
      <c r="E20" s="24">
        <f t="shared" si="3"/>
        <v>292086.68</v>
      </c>
      <c r="F20" s="24">
        <f t="shared" si="3"/>
        <v>1105015.1700000002</v>
      </c>
      <c r="G20" s="24">
        <f t="shared" si="3"/>
        <v>1483902.38</v>
      </c>
      <c r="H20" s="24">
        <f t="shared" si="3"/>
        <v>258854.39000000004</v>
      </c>
      <c r="I20" s="24">
        <f t="shared" si="3"/>
        <v>1146381.3199999998</v>
      </c>
      <c r="J20" s="24">
        <f t="shared" si="3"/>
        <v>972928.3499999999</v>
      </c>
      <c r="K20" s="24">
        <f t="shared" si="3"/>
        <v>1303696.69</v>
      </c>
      <c r="L20" s="24">
        <f t="shared" si="3"/>
        <v>1173720.49</v>
      </c>
      <c r="M20" s="24">
        <f t="shared" si="3"/>
        <v>670802.2499999999</v>
      </c>
      <c r="N20" s="24">
        <f t="shared" si="3"/>
        <v>346740.85000000003</v>
      </c>
      <c r="O20" s="24">
        <f>O21+O22+O23+O24+O25+O26+O27+O28+O29</f>
        <v>12363203.909999998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1127788.6</v>
      </c>
      <c r="C21" s="28">
        <f aca="true" t="shared" si="4" ref="C21:N21">ROUND((C15+C16)*C7,2)</f>
        <v>820773.62</v>
      </c>
      <c r="D21" s="28">
        <f t="shared" si="4"/>
        <v>670823.46</v>
      </c>
      <c r="E21" s="28">
        <f t="shared" si="4"/>
        <v>315859.08</v>
      </c>
      <c r="F21" s="28">
        <f t="shared" si="4"/>
        <v>628478.25</v>
      </c>
      <c r="G21" s="28">
        <f t="shared" si="4"/>
        <v>955273.02</v>
      </c>
      <c r="H21" s="28">
        <f t="shared" si="4"/>
        <v>144179.27</v>
      </c>
      <c r="I21" s="28">
        <f t="shared" si="4"/>
        <v>899211.97</v>
      </c>
      <c r="J21" s="28">
        <f t="shared" si="4"/>
        <v>670098.57</v>
      </c>
      <c r="K21" s="28">
        <f t="shared" si="4"/>
        <v>1006045.85</v>
      </c>
      <c r="L21" s="28">
        <f t="shared" si="4"/>
        <v>865892.28</v>
      </c>
      <c r="M21" s="28">
        <f t="shared" si="4"/>
        <v>497058.89</v>
      </c>
      <c r="N21" s="28">
        <f t="shared" si="4"/>
        <v>289937.39</v>
      </c>
      <c r="O21" s="28">
        <f aca="true" t="shared" si="5" ref="O21:O29">SUM(B21:N21)</f>
        <v>8891420.25</v>
      </c>
    </row>
    <row r="22" spans="1:23" ht="18.75" customHeight="1">
      <c r="A22" s="26" t="s">
        <v>33</v>
      </c>
      <c r="B22" s="28">
        <f>IF(B18&lt;&gt;0,ROUND((B18-1)*B21,2),0)</f>
        <v>254520.98</v>
      </c>
      <c r="C22" s="28">
        <f aca="true" t="shared" si="6" ref="C22:N22">IF(C18&lt;&gt;0,ROUND((C18-1)*C21,2),0)</f>
        <v>223560.51</v>
      </c>
      <c r="D22" s="28">
        <f t="shared" si="6"/>
        <v>231577.16</v>
      </c>
      <c r="E22" s="28">
        <f t="shared" si="6"/>
        <v>-46946.96</v>
      </c>
      <c r="F22" s="28">
        <f t="shared" si="6"/>
        <v>409441.65</v>
      </c>
      <c r="G22" s="28">
        <f t="shared" si="6"/>
        <v>416273.16</v>
      </c>
      <c r="H22" s="28">
        <f t="shared" si="6"/>
        <v>99432.74</v>
      </c>
      <c r="I22" s="28">
        <f t="shared" si="6"/>
        <v>151272.41</v>
      </c>
      <c r="J22" s="28">
        <f t="shared" si="6"/>
        <v>238086.88</v>
      </c>
      <c r="K22" s="28">
        <f t="shared" si="6"/>
        <v>188448.4</v>
      </c>
      <c r="L22" s="28">
        <f t="shared" si="6"/>
        <v>204621.91</v>
      </c>
      <c r="M22" s="28">
        <f t="shared" si="6"/>
        <v>113836.95</v>
      </c>
      <c r="N22" s="28">
        <f t="shared" si="6"/>
        <v>29045.84</v>
      </c>
      <c r="O22" s="28">
        <f t="shared" si="5"/>
        <v>2513171.63</v>
      </c>
      <c r="W22" s="51"/>
    </row>
    <row r="23" spans="1:15" ht="18.75" customHeight="1">
      <c r="A23" s="26" t="s">
        <v>34</v>
      </c>
      <c r="B23" s="28">
        <v>71196.77</v>
      </c>
      <c r="C23" s="28">
        <v>48523.6</v>
      </c>
      <c r="D23" s="28">
        <v>32886.01</v>
      </c>
      <c r="E23" s="28">
        <v>12216.15</v>
      </c>
      <c r="F23" s="28">
        <v>41681.73</v>
      </c>
      <c r="G23" s="28">
        <v>66831.7</v>
      </c>
      <c r="H23" s="28">
        <v>6866.56</v>
      </c>
      <c r="I23" s="28">
        <v>49701.13</v>
      </c>
      <c r="J23" s="28">
        <v>40807.74</v>
      </c>
      <c r="K23" s="28">
        <v>64838.38</v>
      </c>
      <c r="L23" s="28">
        <v>59183.34</v>
      </c>
      <c r="M23" s="28">
        <v>28210.6</v>
      </c>
      <c r="N23" s="28">
        <v>16952.53</v>
      </c>
      <c r="O23" s="28">
        <f t="shared" si="5"/>
        <v>539896.24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1119.89</v>
      </c>
      <c r="C26" s="28">
        <v>842.61</v>
      </c>
      <c r="D26" s="28">
        <v>718.78</v>
      </c>
      <c r="E26" s="28">
        <v>218.06</v>
      </c>
      <c r="F26" s="28">
        <v>826.46</v>
      </c>
      <c r="G26" s="28">
        <v>1106.43</v>
      </c>
      <c r="H26" s="28">
        <v>191.14</v>
      </c>
      <c r="I26" s="28">
        <v>848</v>
      </c>
      <c r="J26" s="28">
        <v>726.85</v>
      </c>
      <c r="K26" s="28">
        <v>969.14</v>
      </c>
      <c r="L26" s="28">
        <v>869.53</v>
      </c>
      <c r="M26" s="28">
        <v>492.65</v>
      </c>
      <c r="N26" s="28">
        <v>261.12</v>
      </c>
      <c r="O26" s="28">
        <f t="shared" si="5"/>
        <v>9190.660000000002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-50938.8</v>
      </c>
      <c r="C31" s="28">
        <f aca="true" t="shared" si="7" ref="C31:O31">+C32+C34+C47+C48+C49+C54-C55</f>
        <v>-53842.8</v>
      </c>
      <c r="D31" s="28">
        <f t="shared" si="7"/>
        <v>-53303.06</v>
      </c>
      <c r="E31" s="28">
        <f t="shared" si="7"/>
        <v>-8914.4</v>
      </c>
      <c r="F31" s="28">
        <f t="shared" si="7"/>
        <v>-45960.86</v>
      </c>
      <c r="G31" s="28">
        <f t="shared" si="7"/>
        <v>-60225.91</v>
      </c>
      <c r="H31" s="28">
        <f t="shared" si="7"/>
        <v>-11835.66</v>
      </c>
      <c r="I31" s="28">
        <f t="shared" si="7"/>
        <v>-66954.8</v>
      </c>
      <c r="J31" s="28">
        <f t="shared" si="7"/>
        <v>-42295.700000000004</v>
      </c>
      <c r="K31" s="28">
        <f t="shared" si="7"/>
        <v>-30157.6</v>
      </c>
      <c r="L31" s="28">
        <f t="shared" si="7"/>
        <v>-23988.8</v>
      </c>
      <c r="M31" s="28">
        <f t="shared" si="7"/>
        <v>-25662.199999999997</v>
      </c>
      <c r="N31" s="28">
        <f t="shared" si="7"/>
        <v>-17027.33</v>
      </c>
      <c r="O31" s="28">
        <f t="shared" si="7"/>
        <v>-491107.9200000001</v>
      </c>
    </row>
    <row r="32" spans="1:15" ht="18.75" customHeight="1">
      <c r="A32" s="26" t="s">
        <v>38</v>
      </c>
      <c r="B32" s="29">
        <f>+B33</f>
        <v>-50938.8</v>
      </c>
      <c r="C32" s="29">
        <f>+C33</f>
        <v>-53842.8</v>
      </c>
      <c r="D32" s="29">
        <f aca="true" t="shared" si="8" ref="D32:O32">+D33</f>
        <v>-36313.2</v>
      </c>
      <c r="E32" s="29">
        <f t="shared" si="8"/>
        <v>-8914.4</v>
      </c>
      <c r="F32" s="29">
        <f t="shared" si="8"/>
        <v>-27231.6</v>
      </c>
      <c r="G32" s="29">
        <f t="shared" si="8"/>
        <v>-47854.4</v>
      </c>
      <c r="H32" s="29">
        <f t="shared" si="8"/>
        <v>-7647.2</v>
      </c>
      <c r="I32" s="29">
        <f t="shared" si="8"/>
        <v>-66954.8</v>
      </c>
      <c r="J32" s="29">
        <f t="shared" si="8"/>
        <v>-42178.4</v>
      </c>
      <c r="K32" s="29">
        <f t="shared" si="8"/>
        <v>-30157.6</v>
      </c>
      <c r="L32" s="29">
        <f t="shared" si="8"/>
        <v>-23988.8</v>
      </c>
      <c r="M32" s="29">
        <f t="shared" si="8"/>
        <v>-21423.6</v>
      </c>
      <c r="N32" s="29">
        <f t="shared" si="8"/>
        <v>-16777.2</v>
      </c>
      <c r="O32" s="29">
        <f t="shared" si="8"/>
        <v>-434222.8</v>
      </c>
    </row>
    <row r="33" spans="1:26" ht="18.75" customHeight="1">
      <c r="A33" s="27" t="s">
        <v>39</v>
      </c>
      <c r="B33" s="16">
        <f>ROUND((-B9)*$G$3,2)</f>
        <v>-50938.8</v>
      </c>
      <c r="C33" s="16">
        <f aca="true" t="shared" si="9" ref="C33:N33">ROUND((-C9)*$G$3,2)</f>
        <v>-53842.8</v>
      </c>
      <c r="D33" s="16">
        <f t="shared" si="9"/>
        <v>-36313.2</v>
      </c>
      <c r="E33" s="16">
        <f t="shared" si="9"/>
        <v>-8914.4</v>
      </c>
      <c r="F33" s="16">
        <f t="shared" si="9"/>
        <v>-27231.6</v>
      </c>
      <c r="G33" s="16">
        <f t="shared" si="9"/>
        <v>-47854.4</v>
      </c>
      <c r="H33" s="16">
        <f t="shared" si="9"/>
        <v>-7647.2</v>
      </c>
      <c r="I33" s="16">
        <f t="shared" si="9"/>
        <v>-66954.8</v>
      </c>
      <c r="J33" s="16">
        <f t="shared" si="9"/>
        <v>-42178.4</v>
      </c>
      <c r="K33" s="16">
        <f t="shared" si="9"/>
        <v>-30157.6</v>
      </c>
      <c r="L33" s="16">
        <f t="shared" si="9"/>
        <v>-23988.8</v>
      </c>
      <c r="M33" s="16">
        <f t="shared" si="9"/>
        <v>-21423.6</v>
      </c>
      <c r="N33" s="16">
        <f t="shared" si="9"/>
        <v>-16777.2</v>
      </c>
      <c r="O33" s="30">
        <f aca="true" t="shared" si="10" ref="O33:O55">SUM(B33:N33)</f>
        <v>-434222.8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-16989.86</v>
      </c>
      <c r="E34" s="29">
        <f t="shared" si="11"/>
        <v>0</v>
      </c>
      <c r="F34" s="29">
        <f t="shared" si="11"/>
        <v>-18729.26</v>
      </c>
      <c r="G34" s="29">
        <f t="shared" si="11"/>
        <v>-12371.51</v>
      </c>
      <c r="H34" s="29">
        <f t="shared" si="11"/>
        <v>-4188.46</v>
      </c>
      <c r="I34" s="29">
        <f t="shared" si="11"/>
        <v>0</v>
      </c>
      <c r="J34" s="29">
        <f t="shared" si="11"/>
        <v>-117.3</v>
      </c>
      <c r="K34" s="29">
        <f t="shared" si="11"/>
        <v>0</v>
      </c>
      <c r="L34" s="29">
        <f t="shared" si="11"/>
        <v>0</v>
      </c>
      <c r="M34" s="29">
        <f t="shared" si="11"/>
        <v>-4238.6</v>
      </c>
      <c r="N34" s="29">
        <f t="shared" si="11"/>
        <v>-250.13</v>
      </c>
      <c r="O34" s="29">
        <f t="shared" si="11"/>
        <v>-56885.12000000011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-16989.86</v>
      </c>
      <c r="E35" s="31">
        <v>0</v>
      </c>
      <c r="F35" s="31">
        <v>-18729.26</v>
      </c>
      <c r="G35" s="31">
        <v>-12371.51</v>
      </c>
      <c r="H35" s="31">
        <v>-4188.46</v>
      </c>
      <c r="I35" s="31">
        <v>0</v>
      </c>
      <c r="J35" s="31">
        <v>-117.3</v>
      </c>
      <c r="K35" s="31">
        <v>0</v>
      </c>
      <c r="L35" s="31">
        <v>0</v>
      </c>
      <c r="M35" s="31">
        <v>-4238.6</v>
      </c>
      <c r="N35" s="31">
        <v>-250.13</v>
      </c>
      <c r="O35" s="31">
        <f t="shared" si="10"/>
        <v>-56885.119999999995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1467928.8599999996</v>
      </c>
      <c r="C53" s="34">
        <f aca="true" t="shared" si="13" ref="C53:N53">+C20+C31</f>
        <v>1068126.95</v>
      </c>
      <c r="D53" s="34">
        <f t="shared" si="13"/>
        <v>914934.8699999999</v>
      </c>
      <c r="E53" s="34">
        <f t="shared" si="13"/>
        <v>283172.27999999997</v>
      </c>
      <c r="F53" s="34">
        <f t="shared" si="13"/>
        <v>1059054.31</v>
      </c>
      <c r="G53" s="34">
        <f t="shared" si="13"/>
        <v>1423676.47</v>
      </c>
      <c r="H53" s="34">
        <f t="shared" si="13"/>
        <v>247018.73000000004</v>
      </c>
      <c r="I53" s="34">
        <f t="shared" si="13"/>
        <v>1079426.5199999998</v>
      </c>
      <c r="J53" s="34">
        <f t="shared" si="13"/>
        <v>930632.6499999999</v>
      </c>
      <c r="K53" s="34">
        <f t="shared" si="13"/>
        <v>1273539.0899999999</v>
      </c>
      <c r="L53" s="34">
        <f t="shared" si="13"/>
        <v>1149731.69</v>
      </c>
      <c r="M53" s="34">
        <f t="shared" si="13"/>
        <v>645140.0499999999</v>
      </c>
      <c r="N53" s="34">
        <f t="shared" si="13"/>
        <v>329713.52</v>
      </c>
      <c r="O53" s="34">
        <f>SUM(B53:N53)</f>
        <v>11872095.989999998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1467928.86</v>
      </c>
      <c r="C59" s="42">
        <f t="shared" si="14"/>
        <v>1068126.95</v>
      </c>
      <c r="D59" s="42">
        <f t="shared" si="14"/>
        <v>914934.87</v>
      </c>
      <c r="E59" s="42">
        <f t="shared" si="14"/>
        <v>283172.29</v>
      </c>
      <c r="F59" s="42">
        <f t="shared" si="14"/>
        <v>1059054.31</v>
      </c>
      <c r="G59" s="42">
        <f t="shared" si="14"/>
        <v>1423676.47</v>
      </c>
      <c r="H59" s="42">
        <f t="shared" si="14"/>
        <v>247018.72</v>
      </c>
      <c r="I59" s="42">
        <f t="shared" si="14"/>
        <v>1079426.53</v>
      </c>
      <c r="J59" s="42">
        <f t="shared" si="14"/>
        <v>930632.65</v>
      </c>
      <c r="K59" s="42">
        <f t="shared" si="14"/>
        <v>1273539.08</v>
      </c>
      <c r="L59" s="42">
        <f t="shared" si="14"/>
        <v>1149731.69</v>
      </c>
      <c r="M59" s="42">
        <f t="shared" si="14"/>
        <v>645140.05</v>
      </c>
      <c r="N59" s="42">
        <f t="shared" si="14"/>
        <v>329713.52</v>
      </c>
      <c r="O59" s="34">
        <f t="shared" si="14"/>
        <v>11872095.99</v>
      </c>
      <c r="Q59"/>
    </row>
    <row r="60" spans="1:18" ht="18.75" customHeight="1">
      <c r="A60" s="26" t="s">
        <v>54</v>
      </c>
      <c r="B60" s="42">
        <v>1200274.3</v>
      </c>
      <c r="C60" s="42">
        <v>765219.4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1965493.7000000002</v>
      </c>
      <c r="P60"/>
      <c r="Q60"/>
      <c r="R60" s="41"/>
    </row>
    <row r="61" spans="1:16" ht="18.75" customHeight="1">
      <c r="A61" s="26" t="s">
        <v>55</v>
      </c>
      <c r="B61" s="42">
        <v>267654.56</v>
      </c>
      <c r="C61" s="42">
        <v>302907.55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570562.11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914934.87</v>
      </c>
      <c r="E62" s="43">
        <v>0</v>
      </c>
      <c r="F62" s="43">
        <v>0</v>
      </c>
      <c r="G62" s="43">
        <v>0</v>
      </c>
      <c r="H62" s="42">
        <v>247018.72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1161953.59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283172.29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283172.29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1059054.31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1059054.31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1423676.47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1423676.47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1079426.53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1079426.53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930632.65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930632.65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1273539.08</v>
      </c>
      <c r="L68" s="29">
        <v>1149731.69</v>
      </c>
      <c r="M68" s="43">
        <v>0</v>
      </c>
      <c r="N68" s="43">
        <v>0</v>
      </c>
      <c r="O68" s="34">
        <f t="shared" si="15"/>
        <v>2423270.77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645140.05</v>
      </c>
      <c r="N69" s="43">
        <v>0</v>
      </c>
      <c r="O69" s="34">
        <f t="shared" si="15"/>
        <v>645140.05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329713.52</v>
      </c>
      <c r="O70" s="46">
        <f t="shared" si="15"/>
        <v>329713.52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2023-04-27T17:29:12Z</dcterms:modified>
  <cp:category/>
  <cp:version/>
  <cp:contentType/>
  <cp:contentStatus/>
</cp:coreProperties>
</file>