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<sst xmlns="http://schemas.openxmlformats.org/spreadsheetml/2006/main" count="88" uniqueCount="85">
  <si>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</si>
  <si>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</si>
  <si>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</si>
  <si>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</si>
  <si>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</si>
  <si>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</si>
  <si>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</si>
  <si>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</si>
  <si>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</si>
  <si>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</si>
  <si>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</si>
  <si>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</si>
  <si>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</si>
  <si>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</si>
  <si>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</si>
  <si>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</si>
  <si>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</si>
  <si>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</si>
  <si>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</si>
  <si>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</si>
  <si>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</si>
  <si>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</si>
  <si>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</si>
  <si>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</si>
  <si>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</si>
  <si>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</si>
  <si>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</si>
  <si>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</si>
  <si>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</si>
  <si>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</si>
  <si>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</si>
  <si>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</si>
  <si>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</si>
  <si>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</si>
  <si>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</si>
  <si>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</si>
  <si>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</si>
  <si>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</si>
  <si>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</si>
  <si>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</si>
  <si>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</si>
  <si>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</si>
  <si>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</si>
  <si>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</si>
  <si>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</si>
  <si>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</si>
  <si>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</si>
  <si>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</si>
  <si>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</si>
  <si>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</si>
  <si>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</si>
  <si>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</si>
  <si>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</si>
  <si>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</si>
  <si>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</si>
  <si>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</si>
  <si>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</si>
  <si>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</si>
  <si>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</si>
  <si>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</si>
  <si>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</si>
  <si>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</si>
  <si>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</si>
  <si>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</si>
  <si>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</si>
  <si>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</si>
  <si>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</si>
  <si>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</si>
  <si>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</si>
  <si>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</si>
  <si>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</si>
  <si>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</si>
  <si>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</si>
  <si>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</si>
  <si>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</si>
  <si>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</si>
  <si>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</si>
  <si>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</si>
  <si>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</si>
  <si>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</si>
  <si>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</si>
  <si>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</si>
  <si>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</si>
  <si>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</si>
  <si>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17/04/23 - VENCIMENTO 25/04/23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</si>
</sst>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384699</v>
      </c>
      <c r="C7" s="9">
        <f t="shared" si="0"/>
        <v>268735</v>
      </c>
      <c r="D7" s="9">
        <f t="shared" si="0"/>
        <v>246615</v>
      </c>
      <c r="E7" s="9">
        <f t="shared" si="0"/>
        <v>68538</v>
      </c>
      <c r="F7" s="9">
        <f t="shared" si="0"/>
        <v>226816</v>
      </c>
      <c r="G7" s="9">
        <f t="shared" si="0"/>
        <v>371830</v>
      </c>
      <c r="H7" s="9">
        <f t="shared" si="0"/>
        <v>43250</v>
      </c>
      <c r="I7" s="9">
        <f t="shared" si="0"/>
        <v>296026</v>
      </c>
      <c r="J7" s="9">
        <f t="shared" si="0"/>
        <v>215733</v>
      </c>
      <c r="K7" s="9">
        <f t="shared" si="0"/>
        <v>348634</v>
      </c>
      <c r="L7" s="9">
        <f t="shared" si="0"/>
        <v>259614</v>
      </c>
      <c r="M7" s="9">
        <f t="shared" si="0"/>
        <v>130056</v>
      </c>
      <c r="N7" s="9">
        <f t="shared" si="0"/>
        <v>83048</v>
      </c>
      <c r="O7" s="9">
        <f t="shared" si="0"/>
        <v>2943594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11025</v>
      </c>
      <c r="C8" s="11">
        <f t="shared" si="1"/>
        <v>11809</v>
      </c>
      <c r="D8" s="11">
        <f t="shared" si="1"/>
        <v>7344</v>
      </c>
      <c r="E8" s="11">
        <f t="shared" si="1"/>
        <v>2005</v>
      </c>
      <c r="F8" s="11">
        <f t="shared" si="1"/>
        <v>6393</v>
      </c>
      <c r="G8" s="11">
        <f t="shared" si="1"/>
        <v>9885</v>
      </c>
      <c r="H8" s="11">
        <f t="shared" si="1"/>
        <v>1755</v>
      </c>
      <c r="I8" s="11">
        <f t="shared" si="1"/>
        <v>14225</v>
      </c>
      <c r="J8" s="11">
        <f t="shared" si="1"/>
        <v>9047</v>
      </c>
      <c r="K8" s="11">
        <f t="shared" si="1"/>
        <v>6512</v>
      </c>
      <c r="L8" s="11">
        <f t="shared" si="1"/>
        <v>5378</v>
      </c>
      <c r="M8" s="11">
        <f t="shared" si="1"/>
        <v>4636</v>
      </c>
      <c r="N8" s="11">
        <f t="shared" si="1"/>
        <v>3507</v>
      </c>
      <c r="O8" s="11">
        <f t="shared" si="1"/>
        <v>93521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11025</v>
      </c>
      <c r="C9" s="11">
        <v>11809</v>
      </c>
      <c r="D9" s="11">
        <v>7344</v>
      </c>
      <c r="E9" s="11">
        <v>2005</v>
      </c>
      <c r="F9" s="11">
        <v>6393</v>
      </c>
      <c r="G9" s="11">
        <v>9885</v>
      </c>
      <c r="H9" s="11">
        <v>1755</v>
      </c>
      <c r="I9" s="11">
        <v>14225</v>
      </c>
      <c r="J9" s="11">
        <v>9047</v>
      </c>
      <c r="K9" s="11">
        <v>6497</v>
      </c>
      <c r="L9" s="11">
        <v>5378</v>
      </c>
      <c r="M9" s="11">
        <v>4631</v>
      </c>
      <c r="N9" s="11">
        <v>3502</v>
      </c>
      <c r="O9" s="11">
        <f>SUM(B9:N9)</f>
        <v>93496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15</v>
      </c>
      <c r="L10" s="13">
        <v>0</v>
      </c>
      <c r="M10" s="13">
        <v>5</v>
      </c>
      <c r="N10" s="13">
        <v>5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373674</v>
      </c>
      <c r="C11" s="13">
        <v>256926</v>
      </c>
      <c r="D11" s="13">
        <v>239271</v>
      </c>
      <c r="E11" s="13">
        <v>66533</v>
      </c>
      <c r="F11" s="13">
        <v>220423</v>
      </c>
      <c r="G11" s="13">
        <v>361945</v>
      </c>
      <c r="H11" s="13">
        <v>41495</v>
      </c>
      <c r="I11" s="13">
        <v>281801</v>
      </c>
      <c r="J11" s="13">
        <v>206686</v>
      </c>
      <c r="K11" s="13">
        <v>342122</v>
      </c>
      <c r="L11" s="13">
        <v>254236</v>
      </c>
      <c r="M11" s="13">
        <v>125420</v>
      </c>
      <c r="N11" s="13">
        <v>79541</v>
      </c>
      <c r="O11" s="11">
        <f>SUM(B11:N11)</f>
        <v>2850073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25999</v>
      </c>
      <c r="C12" s="13">
        <v>22970</v>
      </c>
      <c r="D12" s="13">
        <v>17750</v>
      </c>
      <c r="E12" s="13">
        <v>6932</v>
      </c>
      <c r="F12" s="13">
        <v>19251</v>
      </c>
      <c r="G12" s="13">
        <v>34619</v>
      </c>
      <c r="H12" s="13">
        <v>4373</v>
      </c>
      <c r="I12" s="13">
        <v>26818</v>
      </c>
      <c r="J12" s="13">
        <v>17554</v>
      </c>
      <c r="K12" s="13">
        <v>22653</v>
      </c>
      <c r="L12" s="13">
        <v>16980</v>
      </c>
      <c r="M12" s="13">
        <v>6230</v>
      </c>
      <c r="N12" s="13">
        <v>3290</v>
      </c>
      <c r="O12" s="11">
        <f>SUM(B12:N12)</f>
        <v>225419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347675</v>
      </c>
      <c r="C13" s="15">
        <f t="shared" si="2"/>
        <v>233956</v>
      </c>
      <c r="D13" s="15">
        <f t="shared" si="2"/>
        <v>221521</v>
      </c>
      <c r="E13" s="15">
        <f t="shared" si="2"/>
        <v>59601</v>
      </c>
      <c r="F13" s="15">
        <f t="shared" si="2"/>
        <v>201172</v>
      </c>
      <c r="G13" s="15">
        <f t="shared" si="2"/>
        <v>327326</v>
      </c>
      <c r="H13" s="15">
        <f t="shared" si="2"/>
        <v>37122</v>
      </c>
      <c r="I13" s="15">
        <f t="shared" si="2"/>
        <v>254983</v>
      </c>
      <c r="J13" s="15">
        <f t="shared" si="2"/>
        <v>189132</v>
      </c>
      <c r="K13" s="15">
        <f t="shared" si="2"/>
        <v>319469</v>
      </c>
      <c r="L13" s="15">
        <f t="shared" si="2"/>
        <v>237256</v>
      </c>
      <c r="M13" s="15">
        <f t="shared" si="2"/>
        <v>119190</v>
      </c>
      <c r="N13" s="15">
        <f t="shared" si="2"/>
        <v>76251</v>
      </c>
      <c r="O13" s="11">
        <f>SUM(B13:N13)</f>
        <v>2624654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-0.0177</v>
      </c>
      <c r="C16" s="17">
        <v>-0.0183</v>
      </c>
      <c r="D16" s="17">
        <v>-0.016</v>
      </c>
      <c r="E16" s="17">
        <v>-0.0274</v>
      </c>
      <c r="F16" s="17">
        <v>-0.0186</v>
      </c>
      <c r="G16" s="17">
        <v>-0.0153</v>
      </c>
      <c r="H16" s="17">
        <v>-0.0205</v>
      </c>
      <c r="I16" s="17">
        <v>-0.0181</v>
      </c>
      <c r="J16" s="17">
        <v>-0.0183</v>
      </c>
      <c r="K16" s="17">
        <v>-0.0173</v>
      </c>
      <c r="L16" s="17">
        <v>-0.0196</v>
      </c>
      <c r="M16" s="17">
        <v>-0.0227</v>
      </c>
      <c r="N16" s="17">
        <v>-0.0205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1.215252702421125</v>
      </c>
      <c r="C18" s="19">
        <v>1.253581253529668</v>
      </c>
      <c r="D18" s="19">
        <v>1.340085630973603</v>
      </c>
      <c r="E18" s="19">
        <v>0.857138483886012</v>
      </c>
      <c r="F18" s="19">
        <v>1.382430356800041</v>
      </c>
      <c r="G18" s="19">
        <v>1.440924627602212</v>
      </c>
      <c r="H18" s="19">
        <v>1.638162547212523</v>
      </c>
      <c r="I18" s="19">
        <v>1.166243077465466</v>
      </c>
      <c r="J18" s="19">
        <v>1.370484150042855</v>
      </c>
      <c r="K18" s="19">
        <v>1.169203602724479</v>
      </c>
      <c r="L18" s="19">
        <v>1.255341417228796</v>
      </c>
      <c r="M18" s="19">
        <v>1.233207231390394</v>
      </c>
      <c r="N18" s="19">
        <v>1.118071945201144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1500698.5299999996</v>
      </c>
      <c r="C20" s="24">
        <f t="shared" si="3"/>
        <v>1092128.0399999998</v>
      </c>
      <c r="D20" s="24">
        <f t="shared" si="3"/>
        <v>939514.1099999999</v>
      </c>
      <c r="E20" s="24">
        <f t="shared" si="3"/>
        <v>288745.36999999994</v>
      </c>
      <c r="F20" s="24">
        <f t="shared" si="3"/>
        <v>1027242.9899999999</v>
      </c>
      <c r="G20" s="24">
        <f t="shared" si="3"/>
        <v>1463010.9600000002</v>
      </c>
      <c r="H20" s="24">
        <f t="shared" si="3"/>
        <v>255087.55000000002</v>
      </c>
      <c r="I20" s="24">
        <f t="shared" si="3"/>
        <v>1129554.96</v>
      </c>
      <c r="J20" s="24">
        <f t="shared" si="3"/>
        <v>954807.74</v>
      </c>
      <c r="K20" s="24">
        <f t="shared" si="3"/>
        <v>1266644.1099999999</v>
      </c>
      <c r="L20" s="24">
        <f t="shared" si="3"/>
        <v>1158129.63</v>
      </c>
      <c r="M20" s="24">
        <f t="shared" si="3"/>
        <v>658974.9999999999</v>
      </c>
      <c r="N20" s="24">
        <f t="shared" si="3"/>
        <v>342011.49000000005</v>
      </c>
      <c r="O20" s="24">
        <f>O21+O22+O23+O24+O25+O26+O27+O28+O29</f>
        <v>12076550.48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1122820.97</v>
      </c>
      <c r="C21" s="28">
        <f aca="true" t="shared" si="4" ref="C21:N21">ROUND((C15+C16)*C7,2)</f>
        <v>810289.77</v>
      </c>
      <c r="D21" s="28">
        <f t="shared" si="4"/>
        <v>652148.71</v>
      </c>
      <c r="E21" s="28">
        <f t="shared" si="4"/>
        <v>309620.42</v>
      </c>
      <c r="F21" s="28">
        <f t="shared" si="4"/>
        <v>695191.04</v>
      </c>
      <c r="G21" s="28">
        <f t="shared" si="4"/>
        <v>937718.08</v>
      </c>
      <c r="H21" s="28">
        <f t="shared" si="4"/>
        <v>146444.5</v>
      </c>
      <c r="I21" s="28">
        <f t="shared" si="4"/>
        <v>886301.84</v>
      </c>
      <c r="J21" s="28">
        <f t="shared" si="4"/>
        <v>649636.78</v>
      </c>
      <c r="K21" s="28">
        <f t="shared" si="4"/>
        <v>992351.82</v>
      </c>
      <c r="L21" s="28">
        <f t="shared" si="4"/>
        <v>841434.94</v>
      </c>
      <c r="M21" s="28">
        <f t="shared" si="4"/>
        <v>486396.43</v>
      </c>
      <c r="N21" s="28">
        <f t="shared" si="4"/>
        <v>280552.75</v>
      </c>
      <c r="O21" s="28">
        <f aca="true" t="shared" si="5" ref="O21:O29">SUM(B21:N21)</f>
        <v>8810908.05</v>
      </c>
    </row>
    <row r="22" spans="1:23" ht="18.75" customHeight="1">
      <c r="A22" s="26" t="s">
        <v>33</v>
      </c>
      <c r="B22" s="28">
        <f>IF(B18&lt;&gt;0,ROUND((B18-1)*B21,2),0)</f>
        <v>241690.25</v>
      </c>
      <c r="C22" s="28">
        <f aca="true" t="shared" si="6" ref="C22:N22">IF(C18&lt;&gt;0,ROUND((C18-1)*C21,2),0)</f>
        <v>205474.3</v>
      </c>
      <c r="D22" s="28">
        <f t="shared" si="6"/>
        <v>221786.41</v>
      </c>
      <c r="E22" s="28">
        <f t="shared" si="6"/>
        <v>-44232.84</v>
      </c>
      <c r="F22" s="28">
        <f t="shared" si="6"/>
        <v>265862.16</v>
      </c>
      <c r="G22" s="28">
        <f t="shared" si="6"/>
        <v>413463</v>
      </c>
      <c r="H22" s="28">
        <f t="shared" si="6"/>
        <v>93455.4</v>
      </c>
      <c r="I22" s="28">
        <f t="shared" si="6"/>
        <v>147341.55</v>
      </c>
      <c r="J22" s="28">
        <f t="shared" si="6"/>
        <v>240680.13</v>
      </c>
      <c r="K22" s="28">
        <f t="shared" si="6"/>
        <v>167909.5</v>
      </c>
      <c r="L22" s="28">
        <f t="shared" si="6"/>
        <v>214853.19</v>
      </c>
      <c r="M22" s="28">
        <f t="shared" si="6"/>
        <v>113431.16</v>
      </c>
      <c r="N22" s="28">
        <f t="shared" si="6"/>
        <v>33125.41</v>
      </c>
      <c r="O22" s="28">
        <f t="shared" si="5"/>
        <v>2314839.62</v>
      </c>
      <c r="W22" s="51"/>
    </row>
    <row r="23" spans="1:15" ht="18.75" customHeight="1">
      <c r="A23" s="26" t="s">
        <v>34</v>
      </c>
      <c r="B23" s="28">
        <v>70826</v>
      </c>
      <c r="C23" s="28">
        <v>47265.41</v>
      </c>
      <c r="D23" s="28">
        <v>32641.15</v>
      </c>
      <c r="E23" s="28">
        <v>12399.38</v>
      </c>
      <c r="F23" s="28">
        <v>40824.71</v>
      </c>
      <c r="G23" s="28">
        <v>66308.04</v>
      </c>
      <c r="H23" s="28">
        <v>6811.83</v>
      </c>
      <c r="I23" s="28">
        <v>49718.46</v>
      </c>
      <c r="J23" s="28">
        <v>40561.05</v>
      </c>
      <c r="K23" s="28">
        <v>62034.88</v>
      </c>
      <c r="L23" s="28">
        <v>57821.23</v>
      </c>
      <c r="M23" s="28">
        <v>27454.3</v>
      </c>
      <c r="N23" s="28">
        <v>17530.91</v>
      </c>
      <c r="O23" s="28">
        <f t="shared" si="5"/>
        <v>532197.35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-4925.14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-14603.630000000001</v>
      </c>
    </row>
    <row r="26" spans="1:26" ht="18.75" customHeight="1">
      <c r="A26" s="26" t="s">
        <v>68</v>
      </c>
      <c r="B26" s="28">
        <v>1119.89</v>
      </c>
      <c r="C26" s="28">
        <v>829.15</v>
      </c>
      <c r="D26" s="28">
        <v>705.32</v>
      </c>
      <c r="E26" s="28">
        <v>218.06</v>
      </c>
      <c r="F26" s="28">
        <v>778</v>
      </c>
      <c r="G26" s="28">
        <v>1103.74</v>
      </c>
      <c r="H26" s="28">
        <v>191.14</v>
      </c>
      <c r="I26" s="28">
        <v>845.3</v>
      </c>
      <c r="J26" s="28">
        <v>721.47</v>
      </c>
      <c r="K26" s="28">
        <v>952.99</v>
      </c>
      <c r="L26" s="28">
        <v>866.84</v>
      </c>
      <c r="M26" s="28">
        <v>489.95</v>
      </c>
      <c r="N26" s="28">
        <v>258.45</v>
      </c>
      <c r="O26" s="28">
        <f t="shared" si="5"/>
        <v>9080.300000000001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986.47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873.33</v>
      </c>
      <c r="H27" s="28">
        <v>161.72</v>
      </c>
      <c r="I27" s="28">
        <v>683.29</v>
      </c>
      <c r="J27" s="28">
        <v>652.27</v>
      </c>
      <c r="K27" s="28">
        <v>839.56</v>
      </c>
      <c r="L27" s="28">
        <v>745.23</v>
      </c>
      <c r="M27" s="28">
        <v>421.82</v>
      </c>
      <c r="N27" s="28">
        <v>221.02</v>
      </c>
      <c r="O27" s="28">
        <f t="shared" si="5"/>
        <v>7808.359999999999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26267.96</v>
      </c>
      <c r="K29" s="28">
        <v>40382.29</v>
      </c>
      <c r="L29" s="28">
        <v>40273.48</v>
      </c>
      <c r="M29" s="28">
        <v>28797.5</v>
      </c>
      <c r="N29" s="28">
        <v>8432.78</v>
      </c>
      <c r="O29" s="28">
        <f t="shared" si="5"/>
        <v>384091.74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-48510</v>
      </c>
      <c r="C31" s="28">
        <f aca="true" t="shared" si="7" ref="C31:O31">+C32+C34+C47+C48+C49+C54-C55</f>
        <v>-51959.6</v>
      </c>
      <c r="D31" s="28">
        <f t="shared" si="7"/>
        <v>-32551.199999999997</v>
      </c>
      <c r="E31" s="28">
        <f t="shared" si="7"/>
        <v>-8822</v>
      </c>
      <c r="F31" s="28">
        <f t="shared" si="7"/>
        <v>-28129.2</v>
      </c>
      <c r="G31" s="28">
        <f t="shared" si="7"/>
        <v>-43890</v>
      </c>
      <c r="H31" s="28">
        <f t="shared" si="7"/>
        <v>-7722</v>
      </c>
      <c r="I31" s="28">
        <f t="shared" si="7"/>
        <v>-62590</v>
      </c>
      <c r="J31" s="28">
        <f t="shared" si="7"/>
        <v>-39925.600000000006</v>
      </c>
      <c r="K31" s="28">
        <f t="shared" si="7"/>
        <v>1501043.5999999999</v>
      </c>
      <c r="L31" s="28">
        <f t="shared" si="7"/>
        <v>1380297.2</v>
      </c>
      <c r="M31" s="28">
        <f t="shared" si="7"/>
        <v>-20455.600000000002</v>
      </c>
      <c r="N31" s="28">
        <f t="shared" si="7"/>
        <v>-15408.8</v>
      </c>
      <c r="O31" s="28">
        <f t="shared" si="7"/>
        <v>2521376.8000000003</v>
      </c>
    </row>
    <row r="32" spans="1:15" ht="18.75" customHeight="1">
      <c r="A32" s="26" t="s">
        <v>38</v>
      </c>
      <c r="B32" s="29">
        <f>+B33</f>
        <v>-48510</v>
      </c>
      <c r="C32" s="29">
        <f>+C33</f>
        <v>-51959.6</v>
      </c>
      <c r="D32" s="29">
        <f aca="true" t="shared" si="8" ref="D32:O32">+D33</f>
        <v>-32313.6</v>
      </c>
      <c r="E32" s="29">
        <f t="shared" si="8"/>
        <v>-8822</v>
      </c>
      <c r="F32" s="29">
        <f t="shared" si="8"/>
        <v>-28129.2</v>
      </c>
      <c r="G32" s="29">
        <f t="shared" si="8"/>
        <v>-43494</v>
      </c>
      <c r="H32" s="29">
        <f t="shared" si="8"/>
        <v>-7722</v>
      </c>
      <c r="I32" s="29">
        <f t="shared" si="8"/>
        <v>-62590</v>
      </c>
      <c r="J32" s="29">
        <f t="shared" si="8"/>
        <v>-39806.8</v>
      </c>
      <c r="K32" s="29">
        <f t="shared" si="8"/>
        <v>-28586.8</v>
      </c>
      <c r="L32" s="29">
        <f t="shared" si="8"/>
        <v>-23663.2</v>
      </c>
      <c r="M32" s="29">
        <f t="shared" si="8"/>
        <v>-20376.4</v>
      </c>
      <c r="N32" s="29">
        <f t="shared" si="8"/>
        <v>-15408.8</v>
      </c>
      <c r="O32" s="29">
        <f t="shared" si="8"/>
        <v>-411382.4</v>
      </c>
    </row>
    <row r="33" spans="1:26" ht="18.75" customHeight="1">
      <c r="A33" s="27" t="s">
        <v>39</v>
      </c>
      <c r="B33" s="16">
        <f>ROUND((-B9)*$G$3,2)</f>
        <v>-48510</v>
      </c>
      <c r="C33" s="16">
        <f aca="true" t="shared" si="9" ref="C33:N33">ROUND((-C9)*$G$3,2)</f>
        <v>-51959.6</v>
      </c>
      <c r="D33" s="16">
        <f t="shared" si="9"/>
        <v>-32313.6</v>
      </c>
      <c r="E33" s="16">
        <f t="shared" si="9"/>
        <v>-8822</v>
      </c>
      <c r="F33" s="16">
        <f t="shared" si="9"/>
        <v>-28129.2</v>
      </c>
      <c r="G33" s="16">
        <f t="shared" si="9"/>
        <v>-43494</v>
      </c>
      <c r="H33" s="16">
        <f t="shared" si="9"/>
        <v>-7722</v>
      </c>
      <c r="I33" s="16">
        <f t="shared" si="9"/>
        <v>-62590</v>
      </c>
      <c r="J33" s="16">
        <f t="shared" si="9"/>
        <v>-39806.8</v>
      </c>
      <c r="K33" s="16">
        <f t="shared" si="9"/>
        <v>-28586.8</v>
      </c>
      <c r="L33" s="16">
        <f t="shared" si="9"/>
        <v>-23663.2</v>
      </c>
      <c r="M33" s="16">
        <f t="shared" si="9"/>
        <v>-20376.4</v>
      </c>
      <c r="N33" s="16">
        <f t="shared" si="9"/>
        <v>-15408.8</v>
      </c>
      <c r="O33" s="30">
        <f aca="true" t="shared" si="10" ref="O33:O55">SUM(B33:N33)</f>
        <v>-411382.4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-237.6</v>
      </c>
      <c r="E34" s="29">
        <f t="shared" si="11"/>
        <v>0</v>
      </c>
      <c r="F34" s="29">
        <f t="shared" si="11"/>
        <v>0</v>
      </c>
      <c r="G34" s="29">
        <f t="shared" si="11"/>
        <v>-396</v>
      </c>
      <c r="H34" s="29">
        <f t="shared" si="11"/>
        <v>0</v>
      </c>
      <c r="I34" s="29">
        <f t="shared" si="11"/>
        <v>0</v>
      </c>
      <c r="J34" s="29">
        <f t="shared" si="11"/>
        <v>-118.8</v>
      </c>
      <c r="K34" s="29">
        <f t="shared" si="11"/>
        <v>1529630.4</v>
      </c>
      <c r="L34" s="29">
        <f t="shared" si="11"/>
        <v>1403960.4</v>
      </c>
      <c r="M34" s="29">
        <f t="shared" si="11"/>
        <v>-79.2</v>
      </c>
      <c r="N34" s="29">
        <f t="shared" si="11"/>
        <v>0</v>
      </c>
      <c r="O34" s="29">
        <f t="shared" si="11"/>
        <v>2932759.2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-237.6</v>
      </c>
      <c r="E39" s="31">
        <v>0</v>
      </c>
      <c r="F39" s="31">
        <v>0</v>
      </c>
      <c r="G39" s="31">
        <v>-396</v>
      </c>
      <c r="H39" s="31">
        <v>0</v>
      </c>
      <c r="I39" s="31">
        <v>0</v>
      </c>
      <c r="J39" s="31">
        <v>-118.8</v>
      </c>
      <c r="K39" s="31">
        <v>-369.6</v>
      </c>
      <c r="L39" s="31">
        <v>-39.6</v>
      </c>
      <c r="M39" s="31">
        <v>-79.2</v>
      </c>
      <c r="N39" s="31">
        <v>0</v>
      </c>
      <c r="O39" s="31">
        <f t="shared" si="10"/>
        <v>-1240.8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2619000</v>
      </c>
      <c r="L40" s="31">
        <v>2394000</v>
      </c>
      <c r="M40" s="31">
        <v>0</v>
      </c>
      <c r="N40" s="31">
        <v>0</v>
      </c>
      <c r="O40" s="31">
        <f t="shared" si="10"/>
        <v>5013000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1452188.5299999996</v>
      </c>
      <c r="C53" s="34">
        <f aca="true" t="shared" si="13" ref="C53:N53">+C20+C31</f>
        <v>1040168.4399999998</v>
      </c>
      <c r="D53" s="34">
        <f t="shared" si="13"/>
        <v>906962.9099999999</v>
      </c>
      <c r="E53" s="34">
        <f t="shared" si="13"/>
        <v>279923.36999999994</v>
      </c>
      <c r="F53" s="34">
        <f t="shared" si="13"/>
        <v>999113.7899999999</v>
      </c>
      <c r="G53" s="34">
        <f t="shared" si="13"/>
        <v>1419120.9600000002</v>
      </c>
      <c r="H53" s="34">
        <f t="shared" si="13"/>
        <v>247365.55000000002</v>
      </c>
      <c r="I53" s="34">
        <f t="shared" si="13"/>
        <v>1066964.96</v>
      </c>
      <c r="J53" s="34">
        <f t="shared" si="13"/>
        <v>914882.14</v>
      </c>
      <c r="K53" s="34">
        <f t="shared" si="13"/>
        <v>2767687.71</v>
      </c>
      <c r="L53" s="34">
        <f t="shared" si="13"/>
        <v>2538426.83</v>
      </c>
      <c r="M53" s="34">
        <f t="shared" si="13"/>
        <v>638519.3999999999</v>
      </c>
      <c r="N53" s="34">
        <f t="shared" si="13"/>
        <v>326602.69000000006</v>
      </c>
      <c r="O53" s="34">
        <f>SUM(B53:N53)</f>
        <v>14597927.28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1452188.52</v>
      </c>
      <c r="C59" s="42">
        <f t="shared" si="14"/>
        <v>1040168.44</v>
      </c>
      <c r="D59" s="42">
        <f t="shared" si="14"/>
        <v>906962.9</v>
      </c>
      <c r="E59" s="42">
        <f t="shared" si="14"/>
        <v>279923.36</v>
      </c>
      <c r="F59" s="42">
        <f t="shared" si="14"/>
        <v>999113.78</v>
      </c>
      <c r="G59" s="42">
        <f t="shared" si="14"/>
        <v>1419120.95</v>
      </c>
      <c r="H59" s="42">
        <f t="shared" si="14"/>
        <v>247365.54</v>
      </c>
      <c r="I59" s="42">
        <f t="shared" si="14"/>
        <v>1066964.96</v>
      </c>
      <c r="J59" s="42">
        <f t="shared" si="14"/>
        <v>914882.15</v>
      </c>
      <c r="K59" s="42">
        <f t="shared" si="14"/>
        <v>2767687.71</v>
      </c>
      <c r="L59" s="42">
        <f t="shared" si="14"/>
        <v>2538426.83</v>
      </c>
      <c r="M59" s="42">
        <f t="shared" si="14"/>
        <v>638519.41</v>
      </c>
      <c r="N59" s="42">
        <f t="shared" si="14"/>
        <v>326602.69</v>
      </c>
      <c r="O59" s="34">
        <f t="shared" si="14"/>
        <v>14597927.24</v>
      </c>
      <c r="Q59"/>
    </row>
    <row r="60" spans="1:18" ht="18.75" customHeight="1">
      <c r="A60" s="26" t="s">
        <v>54</v>
      </c>
      <c r="B60" s="42">
        <v>1187524.62</v>
      </c>
      <c r="C60" s="42">
        <v>745368.86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1932893.48</v>
      </c>
      <c r="P60"/>
      <c r="Q60"/>
      <c r="R60" s="41"/>
    </row>
    <row r="61" spans="1:16" ht="18.75" customHeight="1">
      <c r="A61" s="26" t="s">
        <v>55</v>
      </c>
      <c r="B61" s="42">
        <v>264663.9</v>
      </c>
      <c r="C61" s="42">
        <v>294799.58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559463.48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906962.9</v>
      </c>
      <c r="E62" s="43">
        <v>0</v>
      </c>
      <c r="F62" s="43">
        <v>0</v>
      </c>
      <c r="G62" s="43">
        <v>0</v>
      </c>
      <c r="H62" s="42">
        <v>247365.54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1154328.44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279923.36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279923.36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999113.78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999113.78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1419120.95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1419120.95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1066964.96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1066964.96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914882.15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914882.15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2767687.71</v>
      </c>
      <c r="L68" s="29">
        <v>2538426.83</v>
      </c>
      <c r="M68" s="43">
        <v>0</v>
      </c>
      <c r="N68" s="43">
        <v>0</v>
      </c>
      <c r="O68" s="34">
        <f t="shared" si="15"/>
        <v>5306114.54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638519.41</v>
      </c>
      <c r="N69" s="43">
        <v>0</v>
      </c>
      <c r="O69" s="34">
        <f t="shared" si="15"/>
        <v>638519.41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326602.69</v>
      </c>
      <c r="O70" s="46">
        <f t="shared" si="15"/>
        <v>326602.69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51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2023-04-24T17:15:11Z</dcterms:modified>
  <cp:category/>
  <cp:version/>
  <cp:contentType/>
  <cp:contentStatus/>
</cp:coreProperties>
</file>