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<sst xmlns="http://schemas.openxmlformats.org/spreadsheetml/2006/main" count="89" uniqueCount="86">
  <si>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</si>
  <si>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</si>
  <si>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</si>
  <si>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</si>
  <si>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</si>
  <si>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</si>
  <si>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</si>
  <si>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</si>
  <si>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</si>
  <si>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</si>
  <si>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</si>
  <si>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</si>
  <si>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</si>
  <si>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</si>
  <si>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</si>
  <si>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</si>
  <si>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</si>
  <si>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</si>
  <si>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</si>
  <si>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</si>
  <si>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</si>
  <si>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</si>
  <si>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</si>
  <si>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</si>
  <si>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</si>
  <si>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</si>
  <si>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</si>
  <si>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</si>
  <si>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</si>
  <si>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</si>
  <si>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</si>
  <si>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</si>
  <si>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</si>
  <si>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</si>
  <si>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</si>
  <si>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</si>
  <si>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</si>
  <si>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</si>
  <si>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</si>
  <si>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</si>
  <si>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</si>
  <si>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</si>
  <si>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</si>
  <si>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</si>
  <si>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</si>
  <si>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</si>
  <si>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</si>
  <si>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</si>
  <si>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</si>
  <si>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</si>
  <si>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</si>
  <si>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</si>
  <si>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</si>
  <si>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</si>
  <si>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</si>
  <si>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</si>
  <si>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</si>
  <si>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</si>
  <si>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</si>
  <si>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</si>
  <si>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</si>
  <si>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</si>
  <si>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</si>
  <si>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</si>
  <si>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</si>
  <si>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</si>
  <si>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</si>
  <si>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</si>
  <si>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</si>
  <si>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</si>
  <si>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</si>
  <si>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</si>
  <si>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</si>
  <si>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</si>
  <si>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</si>
  <si>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</si>
  <si>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</si>
  <si>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</si>
  <si>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</si>
  <si>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</si>
  <si>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</si>
  <si>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</si>
  <si>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</si>
  <si>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06/04/23 - VENCIMENTO 14/04/23</t>
  </si>
  <si>
    <t>¹ Tarifa de combustível e fator de transição de 01/03 a 05/04/23.</t>
  </si>
  <si>
    <t>5.3. Revisão de Remuneração pelo Transporte Coletivo¹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</si>
</sst>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107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403236</v>
      </c>
      <c r="C7" s="9">
        <f t="shared" si="0"/>
        <v>283336</v>
      </c>
      <c r="D7" s="9">
        <f t="shared" si="0"/>
        <v>266172</v>
      </c>
      <c r="E7" s="9">
        <f t="shared" si="0"/>
        <v>71381</v>
      </c>
      <c r="F7" s="9">
        <f t="shared" si="0"/>
        <v>237783</v>
      </c>
      <c r="G7" s="9">
        <f t="shared" si="0"/>
        <v>391644</v>
      </c>
      <c r="H7" s="9">
        <f t="shared" si="0"/>
        <v>46336</v>
      </c>
      <c r="I7" s="9">
        <f t="shared" si="0"/>
        <v>312790</v>
      </c>
      <c r="J7" s="9">
        <f t="shared" si="0"/>
        <v>230804</v>
      </c>
      <c r="K7" s="9">
        <f t="shared" si="0"/>
        <v>363886</v>
      </c>
      <c r="L7" s="9">
        <f t="shared" si="0"/>
        <v>277545</v>
      </c>
      <c r="M7" s="9">
        <f t="shared" si="0"/>
        <v>137725</v>
      </c>
      <c r="N7" s="9">
        <f t="shared" si="0"/>
        <v>87250</v>
      </c>
      <c r="O7" s="9">
        <f t="shared" si="0"/>
        <v>3109888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12984</v>
      </c>
      <c r="C8" s="11">
        <f t="shared" si="1"/>
        <v>13631</v>
      </c>
      <c r="D8" s="11">
        <f t="shared" si="1"/>
        <v>8574</v>
      </c>
      <c r="E8" s="11">
        <f t="shared" si="1"/>
        <v>2293</v>
      </c>
      <c r="F8" s="11">
        <f t="shared" si="1"/>
        <v>7459</v>
      </c>
      <c r="G8" s="11">
        <f t="shared" si="1"/>
        <v>11820</v>
      </c>
      <c r="H8" s="11">
        <f t="shared" si="1"/>
        <v>2061</v>
      </c>
      <c r="I8" s="11">
        <f t="shared" si="1"/>
        <v>17063</v>
      </c>
      <c r="J8" s="11">
        <f t="shared" si="1"/>
        <v>10266</v>
      </c>
      <c r="K8" s="11">
        <f t="shared" si="1"/>
        <v>8279</v>
      </c>
      <c r="L8" s="11">
        <f t="shared" si="1"/>
        <v>6386</v>
      </c>
      <c r="M8" s="11">
        <f t="shared" si="1"/>
        <v>5429</v>
      </c>
      <c r="N8" s="11">
        <f t="shared" si="1"/>
        <v>4250</v>
      </c>
      <c r="O8" s="11">
        <f t="shared" si="1"/>
        <v>110495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12984</v>
      </c>
      <c r="C9" s="11">
        <v>13631</v>
      </c>
      <c r="D9" s="11">
        <v>8574</v>
      </c>
      <c r="E9" s="11">
        <v>2293</v>
      </c>
      <c r="F9" s="11">
        <v>7459</v>
      </c>
      <c r="G9" s="11">
        <v>11820</v>
      </c>
      <c r="H9" s="11">
        <v>2061</v>
      </c>
      <c r="I9" s="11">
        <v>17063</v>
      </c>
      <c r="J9" s="11">
        <v>10266</v>
      </c>
      <c r="K9" s="11">
        <v>8256</v>
      </c>
      <c r="L9" s="11">
        <v>6386</v>
      </c>
      <c r="M9" s="11">
        <v>5423</v>
      </c>
      <c r="N9" s="11">
        <v>4238</v>
      </c>
      <c r="O9" s="11">
        <f>SUM(B9:N9)</f>
        <v>110454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23</v>
      </c>
      <c r="L10" s="13">
        <v>0</v>
      </c>
      <c r="M10" s="13">
        <v>6</v>
      </c>
      <c r="N10" s="13">
        <v>12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390252</v>
      </c>
      <c r="C11" s="13">
        <v>269705</v>
      </c>
      <c r="D11" s="13">
        <v>257598</v>
      </c>
      <c r="E11" s="13">
        <v>69088</v>
      </c>
      <c r="F11" s="13">
        <v>230324</v>
      </c>
      <c r="G11" s="13">
        <v>379824</v>
      </c>
      <c r="H11" s="13">
        <v>44275</v>
      </c>
      <c r="I11" s="13">
        <v>295727</v>
      </c>
      <c r="J11" s="13">
        <v>220538</v>
      </c>
      <c r="K11" s="13">
        <v>355607</v>
      </c>
      <c r="L11" s="13">
        <v>271159</v>
      </c>
      <c r="M11" s="13">
        <v>132296</v>
      </c>
      <c r="N11" s="13">
        <v>83000</v>
      </c>
      <c r="O11" s="11">
        <f>SUM(B11:N11)</f>
        <v>2999393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30909</v>
      </c>
      <c r="C12" s="13">
        <v>26468</v>
      </c>
      <c r="D12" s="13">
        <v>21494</v>
      </c>
      <c r="E12" s="13">
        <v>8298</v>
      </c>
      <c r="F12" s="13">
        <v>22585</v>
      </c>
      <c r="G12" s="13">
        <v>39758</v>
      </c>
      <c r="H12" s="13">
        <v>5064</v>
      </c>
      <c r="I12" s="13">
        <v>31083</v>
      </c>
      <c r="J12" s="13">
        <v>20975</v>
      </c>
      <c r="K12" s="13">
        <v>26273</v>
      </c>
      <c r="L12" s="13">
        <v>20609</v>
      </c>
      <c r="M12" s="13">
        <v>7371</v>
      </c>
      <c r="N12" s="13">
        <v>3874</v>
      </c>
      <c r="O12" s="11">
        <f>SUM(B12:N12)</f>
        <v>264761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359343</v>
      </c>
      <c r="C13" s="15">
        <f t="shared" si="2"/>
        <v>243237</v>
      </c>
      <c r="D13" s="15">
        <f t="shared" si="2"/>
        <v>236104</v>
      </c>
      <c r="E13" s="15">
        <f t="shared" si="2"/>
        <v>60790</v>
      </c>
      <c r="F13" s="15">
        <f t="shared" si="2"/>
        <v>207739</v>
      </c>
      <c r="G13" s="15">
        <f t="shared" si="2"/>
        <v>340066</v>
      </c>
      <c r="H13" s="15">
        <f t="shared" si="2"/>
        <v>39211</v>
      </c>
      <c r="I13" s="15">
        <f t="shared" si="2"/>
        <v>264644</v>
      </c>
      <c r="J13" s="15">
        <f t="shared" si="2"/>
        <v>199563</v>
      </c>
      <c r="K13" s="15">
        <f t="shared" si="2"/>
        <v>329334</v>
      </c>
      <c r="L13" s="15">
        <f t="shared" si="2"/>
        <v>250550</v>
      </c>
      <c r="M13" s="15">
        <f t="shared" si="2"/>
        <v>124925</v>
      </c>
      <c r="N13" s="15">
        <f t="shared" si="2"/>
        <v>79126</v>
      </c>
      <c r="O13" s="11">
        <f>SUM(B13:N13)</f>
        <v>2734632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1.188100534831207</v>
      </c>
      <c r="C18" s="19">
        <v>1.230007812978383</v>
      </c>
      <c r="D18" s="19">
        <v>1.302558239383156</v>
      </c>
      <c r="E18" s="19">
        <v>0.848862524047</v>
      </c>
      <c r="F18" s="19">
        <v>1.400854255950213</v>
      </c>
      <c r="G18" s="19">
        <v>1.399718833260768</v>
      </c>
      <c r="H18" s="19">
        <v>1.621943610561688</v>
      </c>
      <c r="I18" s="19">
        <v>1.116682271120316</v>
      </c>
      <c r="J18" s="19">
        <v>1.330841349093949</v>
      </c>
      <c r="K18" s="19">
        <v>1.114167699847635</v>
      </c>
      <c r="L18" s="19">
        <v>1.20452607642956</v>
      </c>
      <c r="M18" s="19">
        <v>1.197597227913125</v>
      </c>
      <c r="N18" s="19">
        <v>1.085793113746841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1535243.0399999996</v>
      </c>
      <c r="C20" s="24">
        <f t="shared" si="3"/>
        <v>1127671.47</v>
      </c>
      <c r="D20" s="24">
        <f t="shared" si="3"/>
        <v>984080.7599999999</v>
      </c>
      <c r="E20" s="24">
        <f t="shared" si="3"/>
        <v>297271.01</v>
      </c>
      <c r="F20" s="24">
        <f t="shared" si="3"/>
        <v>1087333.01</v>
      </c>
      <c r="G20" s="24">
        <f t="shared" si="3"/>
        <v>1494153.5100000002</v>
      </c>
      <c r="H20" s="24">
        <f t="shared" si="3"/>
        <v>270092.99</v>
      </c>
      <c r="I20" s="24">
        <f t="shared" si="3"/>
        <v>1141572.7000000002</v>
      </c>
      <c r="J20" s="24">
        <f t="shared" si="3"/>
        <v>991303.0099999999</v>
      </c>
      <c r="K20" s="24">
        <f t="shared" si="3"/>
        <v>1257294.29</v>
      </c>
      <c r="L20" s="24">
        <f t="shared" si="3"/>
        <v>1186122.0299999998</v>
      </c>
      <c r="M20" s="24">
        <f t="shared" si="3"/>
        <v>676632.7299999997</v>
      </c>
      <c r="N20" s="24">
        <f t="shared" si="3"/>
        <v>347790.96</v>
      </c>
      <c r="O20" s="24">
        <f>O21+O22+O23+O24+O25+O26+O27+O28+O29</f>
        <v>12396561.509999998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1176924.91</v>
      </c>
      <c r="C21" s="28">
        <f aca="true" t="shared" si="4" ref="C21:N21">ROUND((C15+C16)*C7,2)</f>
        <v>854314.71</v>
      </c>
      <c r="D21" s="28">
        <f t="shared" si="4"/>
        <v>703865.24</v>
      </c>
      <c r="E21" s="28">
        <f t="shared" si="4"/>
        <v>322463.67</v>
      </c>
      <c r="F21" s="28">
        <f t="shared" si="4"/>
        <v>728804.9</v>
      </c>
      <c r="G21" s="28">
        <f t="shared" si="4"/>
        <v>987687</v>
      </c>
      <c r="H21" s="28">
        <f t="shared" si="4"/>
        <v>156893.7</v>
      </c>
      <c r="I21" s="28">
        <f t="shared" si="4"/>
        <v>936493.26</v>
      </c>
      <c r="J21" s="28">
        <f t="shared" si="4"/>
        <v>695020.09</v>
      </c>
      <c r="K21" s="28">
        <f t="shared" si="4"/>
        <v>1035765.11</v>
      </c>
      <c r="L21" s="28">
        <f t="shared" si="4"/>
        <v>899551.1</v>
      </c>
      <c r="M21" s="28">
        <f t="shared" si="4"/>
        <v>515077.73</v>
      </c>
      <c r="N21" s="28">
        <f t="shared" si="4"/>
        <v>294747.95</v>
      </c>
      <c r="O21" s="28">
        <f aca="true" t="shared" si="5" ref="O21:O29">SUM(B21:N21)</f>
        <v>9307609.37</v>
      </c>
    </row>
    <row r="22" spans="1:23" ht="18.75" customHeight="1">
      <c r="A22" s="26" t="s">
        <v>33</v>
      </c>
      <c r="B22" s="28">
        <f>IF(B18&lt;&gt;0,ROUND((B18-1)*B21,2),0)</f>
        <v>221380.21</v>
      </c>
      <c r="C22" s="28">
        <f aca="true" t="shared" si="6" ref="C22:N22">IF(C18&lt;&gt;0,ROUND((C18-1)*C21,2),0)</f>
        <v>196499.06</v>
      </c>
      <c r="D22" s="28">
        <f t="shared" si="6"/>
        <v>212960.23</v>
      </c>
      <c r="E22" s="28">
        <f t="shared" si="6"/>
        <v>-48736.35</v>
      </c>
      <c r="F22" s="28">
        <f t="shared" si="6"/>
        <v>292144.55</v>
      </c>
      <c r="G22" s="28">
        <f t="shared" si="6"/>
        <v>394797.1</v>
      </c>
      <c r="H22" s="28">
        <f t="shared" si="6"/>
        <v>97579.03</v>
      </c>
      <c r="I22" s="28">
        <f t="shared" si="6"/>
        <v>109272.16</v>
      </c>
      <c r="J22" s="28">
        <f t="shared" si="6"/>
        <v>229941.38</v>
      </c>
      <c r="K22" s="28">
        <f t="shared" si="6"/>
        <v>118250.92</v>
      </c>
      <c r="L22" s="28">
        <f t="shared" si="6"/>
        <v>183981.66</v>
      </c>
      <c r="M22" s="28">
        <f t="shared" si="6"/>
        <v>101777.93</v>
      </c>
      <c r="N22" s="28">
        <f t="shared" si="6"/>
        <v>25287.34</v>
      </c>
      <c r="O22" s="28">
        <f t="shared" si="5"/>
        <v>2135135.2199999993</v>
      </c>
      <c r="W22" s="51"/>
    </row>
    <row r="23" spans="1:15" ht="18.75" customHeight="1">
      <c r="A23" s="26" t="s">
        <v>34</v>
      </c>
      <c r="B23" s="28">
        <v>71568.5</v>
      </c>
      <c r="C23" s="28">
        <v>47742.99</v>
      </c>
      <c r="D23" s="28">
        <v>34293.22</v>
      </c>
      <c r="E23" s="28">
        <v>12582.59</v>
      </c>
      <c r="F23" s="28">
        <v>40986.17</v>
      </c>
      <c r="G23" s="28">
        <v>66139.51</v>
      </c>
      <c r="H23" s="28">
        <v>7236.37</v>
      </c>
      <c r="I23" s="28">
        <v>49616.86</v>
      </c>
      <c r="J23" s="28">
        <v>42394.26</v>
      </c>
      <c r="K23" s="28">
        <v>58951.89</v>
      </c>
      <c r="L23" s="28">
        <v>58560.92</v>
      </c>
      <c r="M23" s="28">
        <v>28078.57</v>
      </c>
      <c r="N23" s="28">
        <v>16955.97</v>
      </c>
      <c r="O23" s="28">
        <f t="shared" si="5"/>
        <v>535107.82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67</v>
      </c>
      <c r="B26" s="28">
        <v>1127.97</v>
      </c>
      <c r="C26" s="28">
        <v>845.3</v>
      </c>
      <c r="D26" s="28">
        <v>729.55</v>
      </c>
      <c r="E26" s="28">
        <v>220.75</v>
      </c>
      <c r="F26" s="28">
        <v>810.31</v>
      </c>
      <c r="G26" s="28">
        <v>1111.82</v>
      </c>
      <c r="H26" s="28">
        <v>199.21</v>
      </c>
      <c r="I26" s="28">
        <v>842.61</v>
      </c>
      <c r="J26" s="28">
        <v>737.62</v>
      </c>
      <c r="K26" s="28">
        <v>931.45</v>
      </c>
      <c r="L26" s="28">
        <v>874.92</v>
      </c>
      <c r="M26" s="28">
        <v>495.34</v>
      </c>
      <c r="N26" s="28">
        <v>255.73</v>
      </c>
      <c r="O26" s="28">
        <f t="shared" si="5"/>
        <v>9182.579999999998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986.5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873.31</v>
      </c>
      <c r="H27" s="28">
        <v>161.72</v>
      </c>
      <c r="I27" s="28">
        <v>683.29</v>
      </c>
      <c r="J27" s="28">
        <v>653.62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7809.719999999999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-330032.12</v>
      </c>
      <c r="C31" s="28">
        <f aca="true" t="shared" si="7" ref="C31:O31">+C32+C34+C47+C48+C49+C54-C55</f>
        <v>-266806.07999999996</v>
      </c>
      <c r="D31" s="28">
        <f t="shared" si="7"/>
        <v>-210970.36000000002</v>
      </c>
      <c r="E31" s="28">
        <f t="shared" si="7"/>
        <v>-60740.17</v>
      </c>
      <c r="F31" s="28">
        <f t="shared" si="7"/>
        <v>-220705.24</v>
      </c>
      <c r="G31" s="28">
        <f t="shared" si="7"/>
        <v>-305372.89</v>
      </c>
      <c r="H31" s="28">
        <f t="shared" si="7"/>
        <v>-57175.92</v>
      </c>
      <c r="I31" s="28">
        <f t="shared" si="7"/>
        <v>-277387.38</v>
      </c>
      <c r="J31" s="28">
        <f t="shared" si="7"/>
        <v>-220129.76</v>
      </c>
      <c r="K31" s="28">
        <f t="shared" si="7"/>
        <v>-268131.91000000003</v>
      </c>
      <c r="L31" s="28">
        <f t="shared" si="7"/>
        <v>-235166.23999999993</v>
      </c>
      <c r="M31" s="28">
        <f t="shared" si="7"/>
        <v>-136284.82</v>
      </c>
      <c r="N31" s="28">
        <f t="shared" si="7"/>
        <v>-76853.82</v>
      </c>
      <c r="O31" s="28">
        <f t="shared" si="7"/>
        <v>-2665756.71</v>
      </c>
    </row>
    <row r="32" spans="1:15" ht="18.75" customHeight="1">
      <c r="A32" s="26" t="s">
        <v>38</v>
      </c>
      <c r="B32" s="29">
        <f>+B33</f>
        <v>-57129.6</v>
      </c>
      <c r="C32" s="29">
        <f>+C33</f>
        <v>-59976.4</v>
      </c>
      <c r="D32" s="29">
        <f aca="true" t="shared" si="8" ref="D32:O32">+D33</f>
        <v>-37725.6</v>
      </c>
      <c r="E32" s="29">
        <f t="shared" si="8"/>
        <v>-10089.2</v>
      </c>
      <c r="F32" s="29">
        <f t="shared" si="8"/>
        <v>-32819.6</v>
      </c>
      <c r="G32" s="29">
        <f t="shared" si="8"/>
        <v>-52008</v>
      </c>
      <c r="H32" s="29">
        <f t="shared" si="8"/>
        <v>-9068.4</v>
      </c>
      <c r="I32" s="29">
        <f t="shared" si="8"/>
        <v>-75077.2</v>
      </c>
      <c r="J32" s="29">
        <f t="shared" si="8"/>
        <v>-45170.4</v>
      </c>
      <c r="K32" s="29">
        <f t="shared" si="8"/>
        <v>-36326.4</v>
      </c>
      <c r="L32" s="29">
        <f t="shared" si="8"/>
        <v>-28098.4</v>
      </c>
      <c r="M32" s="29">
        <f t="shared" si="8"/>
        <v>-23861.2</v>
      </c>
      <c r="N32" s="29">
        <f t="shared" si="8"/>
        <v>-18647.2</v>
      </c>
      <c r="O32" s="29">
        <f t="shared" si="8"/>
        <v>-485997.6000000001</v>
      </c>
    </row>
    <row r="33" spans="1:26" ht="18.75" customHeight="1">
      <c r="A33" s="27" t="s">
        <v>39</v>
      </c>
      <c r="B33" s="16">
        <f>ROUND((-B9)*$G$3,2)</f>
        <v>-57129.6</v>
      </c>
      <c r="C33" s="16">
        <f aca="true" t="shared" si="9" ref="C33:N33">ROUND((-C9)*$G$3,2)</f>
        <v>-59976.4</v>
      </c>
      <c r="D33" s="16">
        <f t="shared" si="9"/>
        <v>-37725.6</v>
      </c>
      <c r="E33" s="16">
        <f t="shared" si="9"/>
        <v>-10089.2</v>
      </c>
      <c r="F33" s="16">
        <f t="shared" si="9"/>
        <v>-32819.6</v>
      </c>
      <c r="G33" s="16">
        <f t="shared" si="9"/>
        <v>-52008</v>
      </c>
      <c r="H33" s="16">
        <f t="shared" si="9"/>
        <v>-9068.4</v>
      </c>
      <c r="I33" s="16">
        <f t="shared" si="9"/>
        <v>-75077.2</v>
      </c>
      <c r="J33" s="16">
        <f t="shared" si="9"/>
        <v>-45170.4</v>
      </c>
      <c r="K33" s="16">
        <f t="shared" si="9"/>
        <v>-36326.4</v>
      </c>
      <c r="L33" s="16">
        <f t="shared" si="9"/>
        <v>-28098.4</v>
      </c>
      <c r="M33" s="16">
        <f t="shared" si="9"/>
        <v>-23861.2</v>
      </c>
      <c r="N33" s="16">
        <f t="shared" si="9"/>
        <v>-18647.2</v>
      </c>
      <c r="O33" s="30">
        <f aca="true" t="shared" si="10" ref="O33:O55">SUM(B33:N33)</f>
        <v>-485997.6000000001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-14279.25</v>
      </c>
      <c r="C34" s="29">
        <f aca="true" t="shared" si="11" ref="C34:O34">SUM(C35:C45)</f>
        <v>-12807.35</v>
      </c>
      <c r="D34" s="29">
        <f t="shared" si="11"/>
        <v>0</v>
      </c>
      <c r="E34" s="29">
        <f t="shared" si="11"/>
        <v>0</v>
      </c>
      <c r="F34" s="29">
        <f t="shared" si="11"/>
        <v>-10785.35</v>
      </c>
      <c r="G34" s="29">
        <f t="shared" si="11"/>
        <v>-1635.33</v>
      </c>
      <c r="H34" s="29">
        <f t="shared" si="11"/>
        <v>-3519.06</v>
      </c>
      <c r="I34" s="29">
        <f t="shared" si="11"/>
        <v>-11042.2</v>
      </c>
      <c r="J34" s="29">
        <f t="shared" si="11"/>
        <v>-6365.77</v>
      </c>
      <c r="K34" s="29">
        <f t="shared" si="11"/>
        <v>-12471.800000000047</v>
      </c>
      <c r="L34" s="29">
        <f t="shared" si="11"/>
        <v>-7188.439999999944</v>
      </c>
      <c r="M34" s="29">
        <f t="shared" si="11"/>
        <v>0</v>
      </c>
      <c r="N34" s="29">
        <f t="shared" si="11"/>
        <v>-198</v>
      </c>
      <c r="O34" s="29">
        <f t="shared" si="11"/>
        <v>-80292.55000000005</v>
      </c>
    </row>
    <row r="35" spans="1:26" ht="18.75" customHeight="1">
      <c r="A35" s="27" t="s">
        <v>41</v>
      </c>
      <c r="B35" s="31">
        <v>-14279.25</v>
      </c>
      <c r="C35" s="31">
        <v>-12807.35</v>
      </c>
      <c r="D35" s="31">
        <v>0</v>
      </c>
      <c r="E35" s="31">
        <v>0</v>
      </c>
      <c r="F35" s="31">
        <v>-10785.35</v>
      </c>
      <c r="G35" s="31">
        <v>-1635.33</v>
      </c>
      <c r="H35" s="31">
        <v>-3519.06</v>
      </c>
      <c r="I35" s="31">
        <v>-11042.2</v>
      </c>
      <c r="J35" s="31">
        <v>-6365.77</v>
      </c>
      <c r="K35" s="31">
        <v>-12471.8</v>
      </c>
      <c r="L35" s="31">
        <v>-7188.44</v>
      </c>
      <c r="M35" s="31">
        <v>0</v>
      </c>
      <c r="N35" s="31">
        <v>-198</v>
      </c>
      <c r="O35" s="31">
        <f t="shared" si="10"/>
        <v>-80292.55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85</v>
      </c>
      <c r="B47" s="33">
        <v>-258623.27</v>
      </c>
      <c r="C47" s="33">
        <v>-194022.33</v>
      </c>
      <c r="D47" s="33">
        <v>-173244.76</v>
      </c>
      <c r="E47" s="33">
        <v>-50650.97</v>
      </c>
      <c r="F47" s="33">
        <v>-177100.29</v>
      </c>
      <c r="G47" s="33">
        <v>-251729.56</v>
      </c>
      <c r="H47" s="33">
        <v>-44588.46</v>
      </c>
      <c r="I47" s="33">
        <v>-191267.98</v>
      </c>
      <c r="J47" s="33">
        <v>-168593.59</v>
      </c>
      <c r="K47" s="33">
        <v>-219333.71</v>
      </c>
      <c r="L47" s="33">
        <v>-199879.4</v>
      </c>
      <c r="M47" s="33">
        <v>-112423.62</v>
      </c>
      <c r="N47" s="33">
        <v>-58008.62</v>
      </c>
      <c r="O47" s="31">
        <f t="shared" si="10"/>
        <v>-2099466.56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1205210.9199999995</v>
      </c>
      <c r="C53" s="34">
        <f aca="true" t="shared" si="13" ref="C53:N53">+C20+C31</f>
        <v>860865.39</v>
      </c>
      <c r="D53" s="34">
        <f t="shared" si="13"/>
        <v>773110.3999999999</v>
      </c>
      <c r="E53" s="34">
        <f t="shared" si="13"/>
        <v>236530.84000000003</v>
      </c>
      <c r="F53" s="34">
        <f t="shared" si="13"/>
        <v>866627.77</v>
      </c>
      <c r="G53" s="34">
        <f t="shared" si="13"/>
        <v>1188780.62</v>
      </c>
      <c r="H53" s="34">
        <f t="shared" si="13"/>
        <v>212917.07</v>
      </c>
      <c r="I53" s="34">
        <f t="shared" si="13"/>
        <v>864185.3200000002</v>
      </c>
      <c r="J53" s="34">
        <f t="shared" si="13"/>
        <v>771173.2499999999</v>
      </c>
      <c r="K53" s="34">
        <f t="shared" si="13"/>
        <v>989162.38</v>
      </c>
      <c r="L53" s="34">
        <f t="shared" si="13"/>
        <v>950955.7899999998</v>
      </c>
      <c r="M53" s="34">
        <f t="shared" si="13"/>
        <v>540347.9099999997</v>
      </c>
      <c r="N53" s="34">
        <f t="shared" si="13"/>
        <v>270937.14</v>
      </c>
      <c r="O53" s="34">
        <f>SUM(B53:N53)</f>
        <v>9730804.8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1205210.93</v>
      </c>
      <c r="C59" s="42">
        <f t="shared" si="14"/>
        <v>860865.3800000001</v>
      </c>
      <c r="D59" s="42">
        <f t="shared" si="14"/>
        <v>773110.4</v>
      </c>
      <c r="E59" s="42">
        <f t="shared" si="14"/>
        <v>236530.84</v>
      </c>
      <c r="F59" s="42">
        <f t="shared" si="14"/>
        <v>866627.76</v>
      </c>
      <c r="G59" s="42">
        <f t="shared" si="14"/>
        <v>1188780.62</v>
      </c>
      <c r="H59" s="42">
        <f t="shared" si="14"/>
        <v>212917.07</v>
      </c>
      <c r="I59" s="42">
        <f t="shared" si="14"/>
        <v>864185.31</v>
      </c>
      <c r="J59" s="42">
        <f t="shared" si="14"/>
        <v>771173.25</v>
      </c>
      <c r="K59" s="42">
        <f t="shared" si="14"/>
        <v>989162.38</v>
      </c>
      <c r="L59" s="42">
        <f t="shared" si="14"/>
        <v>950955.79</v>
      </c>
      <c r="M59" s="42">
        <f t="shared" si="14"/>
        <v>540347.91</v>
      </c>
      <c r="N59" s="42">
        <f t="shared" si="14"/>
        <v>270937.14</v>
      </c>
      <c r="O59" s="34">
        <f t="shared" si="14"/>
        <v>9730804.780000001</v>
      </c>
      <c r="Q59"/>
    </row>
    <row r="60" spans="1:18" ht="18.75" customHeight="1">
      <c r="A60" s="26" t="s">
        <v>53</v>
      </c>
      <c r="B60" s="42">
        <v>987472.77</v>
      </c>
      <c r="C60" s="42">
        <v>618063.6900000001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1605536.46</v>
      </c>
      <c r="P60"/>
      <c r="Q60"/>
      <c r="R60" s="41"/>
    </row>
    <row r="61" spans="1:16" ht="18.75" customHeight="1">
      <c r="A61" s="26" t="s">
        <v>54</v>
      </c>
      <c r="B61" s="42">
        <v>217738.16</v>
      </c>
      <c r="C61" s="42">
        <v>242801.69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460539.85</v>
      </c>
      <c r="P61"/>
    </row>
    <row r="62" spans="1:17" ht="18.75" customHeight="1">
      <c r="A62" s="26" t="s">
        <v>55</v>
      </c>
      <c r="B62" s="43">
        <v>0</v>
      </c>
      <c r="C62" s="43"/>
      <c r="D62" s="29">
        <v>773110.4</v>
      </c>
      <c r="E62" s="43">
        <v>0</v>
      </c>
      <c r="F62" s="43">
        <v>0</v>
      </c>
      <c r="G62" s="43">
        <v>0</v>
      </c>
      <c r="H62" s="42">
        <v>212917.07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986027.47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236530.84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236530.84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866627.76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866627.76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1188780.62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1188780.62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864185.31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864185.31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771173.25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771173.25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989162.38</v>
      </c>
      <c r="L68" s="29">
        <v>950955.79</v>
      </c>
      <c r="M68" s="43">
        <v>0</v>
      </c>
      <c r="N68" s="43">
        <v>0</v>
      </c>
      <c r="O68" s="34">
        <f t="shared" si="15"/>
        <v>1940118.17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540347.91</v>
      </c>
      <c r="N69" s="43">
        <v>0</v>
      </c>
      <c r="O69" s="34">
        <f t="shared" si="15"/>
        <v>540347.91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270937.14</v>
      </c>
      <c r="O70" s="46">
        <f t="shared" si="15"/>
        <v>270937.14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5" ht="15.7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34">
        <v>9346713.04</v>
      </c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spans="14:15" ht="14.25">
      <c r="N76" s="53"/>
      <c r="O76" s="51">
        <f>+O73+O29</f>
        <v>9730804.78</v>
      </c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2023-04-13T20:14:25Z</dcterms:modified>
  <cp:category/>
  <cp:version/>
  <cp:contentType/>
  <cp:contentStatus/>
</cp:coreProperties>
</file>