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<sst xmlns="http://schemas.openxmlformats.org/spreadsheetml/2006/main" count="88" uniqueCount="85">
  <si>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</si>
  <si>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</si>
  <si>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</si>
  <si>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</si>
  <si>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</si>
  <si>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</si>
  <si>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</si>
  <si>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</si>
  <si>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</si>
  <si>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</si>
  <si>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</si>
  <si>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</si>
  <si>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</si>
  <si>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</si>
  <si>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</si>
  <si>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</si>
  <si>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</si>
  <si>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</si>
  <si>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</si>
  <si>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</si>
  <si>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</si>
  <si>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</si>
  <si>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</si>
  <si>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</si>
  <si>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</si>
  <si>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</si>
  <si>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</si>
  <si>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</si>
  <si>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</si>
  <si>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</si>
  <si>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</si>
  <si>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</si>
  <si>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</si>
  <si>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</si>
  <si>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</si>
  <si>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</si>
  <si>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</si>
  <si>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</si>
  <si>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</si>
  <si>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</si>
  <si>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</si>
  <si>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</si>
  <si>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</si>
  <si>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</si>
  <si>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</si>
  <si>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</si>
  <si>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</si>
  <si>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</si>
  <si>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</si>
  <si>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</si>
  <si>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</si>
  <si>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</si>
  <si>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</si>
  <si>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</si>
  <si>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</si>
  <si>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</si>
  <si>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</si>
  <si>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</si>
  <si>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</si>
  <si>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</si>
  <si>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</si>
  <si>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</si>
  <si>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</si>
  <si>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</si>
  <si>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</si>
  <si>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</si>
  <si>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</si>
  <si>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</si>
  <si>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</si>
  <si>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</si>
  <si>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</si>
  <si>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</si>
  <si>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</si>
  <si>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</si>
  <si>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</si>
  <si>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</si>
  <si>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</si>
  <si>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</si>
  <si>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</si>
  <si>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</si>
  <si>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</si>
  <si>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</si>
  <si>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</si>
  <si>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</si>
  <si>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05/04/23 - VENCIMENTO 13/04/23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</si>
</sst>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413211</v>
      </c>
      <c r="C7" s="9">
        <f t="shared" si="0"/>
        <v>291514</v>
      </c>
      <c r="D7" s="9">
        <f t="shared" si="0"/>
        <v>270662</v>
      </c>
      <c r="E7" s="9">
        <f t="shared" si="0"/>
        <v>74037</v>
      </c>
      <c r="F7" s="9">
        <f t="shared" si="0"/>
        <v>252808</v>
      </c>
      <c r="G7" s="9">
        <f t="shared" si="0"/>
        <v>404187</v>
      </c>
      <c r="H7" s="9">
        <f t="shared" si="0"/>
        <v>46482</v>
      </c>
      <c r="I7" s="9">
        <f t="shared" si="0"/>
        <v>320170</v>
      </c>
      <c r="J7" s="9">
        <f t="shared" si="0"/>
        <v>234394</v>
      </c>
      <c r="K7" s="9">
        <f t="shared" si="0"/>
        <v>371317</v>
      </c>
      <c r="L7" s="9">
        <f t="shared" si="0"/>
        <v>280137</v>
      </c>
      <c r="M7" s="9">
        <f t="shared" si="0"/>
        <v>141119</v>
      </c>
      <c r="N7" s="9">
        <f t="shared" si="0"/>
        <v>89679</v>
      </c>
      <c r="O7" s="9">
        <f t="shared" si="0"/>
        <v>3189717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11045</v>
      </c>
      <c r="C8" s="11">
        <f t="shared" si="1"/>
        <v>12109</v>
      </c>
      <c r="D8" s="11">
        <f t="shared" si="1"/>
        <v>7032</v>
      </c>
      <c r="E8" s="11">
        <f t="shared" si="1"/>
        <v>1928</v>
      </c>
      <c r="F8" s="11">
        <f t="shared" si="1"/>
        <v>6726</v>
      </c>
      <c r="G8" s="11">
        <f t="shared" si="1"/>
        <v>10119</v>
      </c>
      <c r="H8" s="11">
        <f t="shared" si="1"/>
        <v>1855</v>
      </c>
      <c r="I8" s="11">
        <f t="shared" si="1"/>
        <v>15017</v>
      </c>
      <c r="J8" s="11">
        <f t="shared" si="1"/>
        <v>9038</v>
      </c>
      <c r="K8" s="11">
        <f t="shared" si="1"/>
        <v>6974</v>
      </c>
      <c r="L8" s="11">
        <f t="shared" si="1"/>
        <v>5494</v>
      </c>
      <c r="M8" s="11">
        <f t="shared" si="1"/>
        <v>4993</v>
      </c>
      <c r="N8" s="11">
        <f t="shared" si="1"/>
        <v>3921</v>
      </c>
      <c r="O8" s="11">
        <f t="shared" si="1"/>
        <v>96251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11045</v>
      </c>
      <c r="C9" s="11">
        <v>12109</v>
      </c>
      <c r="D9" s="11">
        <v>7032</v>
      </c>
      <c r="E9" s="11">
        <v>1928</v>
      </c>
      <c r="F9" s="11">
        <v>6726</v>
      </c>
      <c r="G9" s="11">
        <v>10119</v>
      </c>
      <c r="H9" s="11">
        <v>1855</v>
      </c>
      <c r="I9" s="11">
        <v>15017</v>
      </c>
      <c r="J9" s="11">
        <v>9038</v>
      </c>
      <c r="K9" s="11">
        <v>6955</v>
      </c>
      <c r="L9" s="11">
        <v>5494</v>
      </c>
      <c r="M9" s="11">
        <v>4989</v>
      </c>
      <c r="N9" s="11">
        <v>3912</v>
      </c>
      <c r="O9" s="11">
        <f>SUM(B9:N9)</f>
        <v>96219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19</v>
      </c>
      <c r="L10" s="13">
        <v>0</v>
      </c>
      <c r="M10" s="13">
        <v>4</v>
      </c>
      <c r="N10" s="13">
        <v>9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402166</v>
      </c>
      <c r="C11" s="13">
        <v>279405</v>
      </c>
      <c r="D11" s="13">
        <v>263630</v>
      </c>
      <c r="E11" s="13">
        <v>72109</v>
      </c>
      <c r="F11" s="13">
        <v>246082</v>
      </c>
      <c r="G11" s="13">
        <v>394068</v>
      </c>
      <c r="H11" s="13">
        <v>44627</v>
      </c>
      <c r="I11" s="13">
        <v>305153</v>
      </c>
      <c r="J11" s="13">
        <v>225356</v>
      </c>
      <c r="K11" s="13">
        <v>364343</v>
      </c>
      <c r="L11" s="13">
        <v>274643</v>
      </c>
      <c r="M11" s="13">
        <v>136126</v>
      </c>
      <c r="N11" s="13">
        <v>85758</v>
      </c>
      <c r="O11" s="11">
        <f>SUM(B11:N11)</f>
        <v>3093466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30581</v>
      </c>
      <c r="C12" s="13">
        <v>26359</v>
      </c>
      <c r="D12" s="13">
        <v>21999</v>
      </c>
      <c r="E12" s="13">
        <v>8329</v>
      </c>
      <c r="F12" s="13">
        <v>24426</v>
      </c>
      <c r="G12" s="13">
        <v>40305</v>
      </c>
      <c r="H12" s="13">
        <v>5064</v>
      </c>
      <c r="I12" s="13">
        <v>30886</v>
      </c>
      <c r="J12" s="13">
        <v>20544</v>
      </c>
      <c r="K12" s="13">
        <v>26998</v>
      </c>
      <c r="L12" s="13">
        <v>20576</v>
      </c>
      <c r="M12" s="13">
        <v>7226</v>
      </c>
      <c r="N12" s="13">
        <v>3942</v>
      </c>
      <c r="O12" s="11">
        <f>SUM(B12:N12)</f>
        <v>267235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371585</v>
      </c>
      <c r="C13" s="15">
        <f t="shared" si="2"/>
        <v>253046</v>
      </c>
      <c r="D13" s="15">
        <f t="shared" si="2"/>
        <v>241631</v>
      </c>
      <c r="E13" s="15">
        <f t="shared" si="2"/>
        <v>63780</v>
      </c>
      <c r="F13" s="15">
        <f t="shared" si="2"/>
        <v>221656</v>
      </c>
      <c r="G13" s="15">
        <f t="shared" si="2"/>
        <v>353763</v>
      </c>
      <c r="H13" s="15">
        <f t="shared" si="2"/>
        <v>39563</v>
      </c>
      <c r="I13" s="15">
        <f t="shared" si="2"/>
        <v>274267</v>
      </c>
      <c r="J13" s="15">
        <f t="shared" si="2"/>
        <v>204812</v>
      </c>
      <c r="K13" s="15">
        <f t="shared" si="2"/>
        <v>337345</v>
      </c>
      <c r="L13" s="15">
        <f t="shared" si="2"/>
        <v>254067</v>
      </c>
      <c r="M13" s="15">
        <f t="shared" si="2"/>
        <v>128900</v>
      </c>
      <c r="N13" s="15">
        <f t="shared" si="2"/>
        <v>81816</v>
      </c>
      <c r="O13" s="11">
        <f>SUM(B13:N13)</f>
        <v>2826231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1.138310257499645</v>
      </c>
      <c r="C18" s="19">
        <v>1.184478692936928</v>
      </c>
      <c r="D18" s="19">
        <v>1.254217004806884</v>
      </c>
      <c r="E18" s="19">
        <v>0.808107861616961</v>
      </c>
      <c r="F18" s="19">
        <v>1.260729875102235</v>
      </c>
      <c r="G18" s="19">
        <v>1.340645236881697</v>
      </c>
      <c r="H18" s="19">
        <v>1.559906766665059</v>
      </c>
      <c r="I18" s="19">
        <v>1.102935267206379</v>
      </c>
      <c r="J18" s="19">
        <v>1.282297093572547</v>
      </c>
      <c r="K18" s="19">
        <v>1.08748833805853</v>
      </c>
      <c r="L18" s="19">
        <v>1.179581962299779</v>
      </c>
      <c r="M18" s="19">
        <v>1.161369702240467</v>
      </c>
      <c r="N18" s="19">
        <v>1.042960252392463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1517077.0899999996</v>
      </c>
      <c r="C20" s="24">
        <f t="shared" si="3"/>
        <v>1124966.47</v>
      </c>
      <c r="D20" s="24">
        <f t="shared" si="3"/>
        <v>969449.1799999999</v>
      </c>
      <c r="E20" s="24">
        <f t="shared" si="3"/>
        <v>295397.67</v>
      </c>
      <c r="F20" s="24">
        <f t="shared" si="3"/>
        <v>1049245.25</v>
      </c>
      <c r="G20" s="24">
        <f t="shared" si="3"/>
        <v>1486523.61</v>
      </c>
      <c r="H20" s="24">
        <f t="shared" si="3"/>
        <v>262618.11</v>
      </c>
      <c r="I20" s="24">
        <f t="shared" si="3"/>
        <v>1159783.19</v>
      </c>
      <c r="J20" s="24">
        <f t="shared" si="3"/>
        <v>975652.2999999999</v>
      </c>
      <c r="K20" s="24">
        <f t="shared" si="3"/>
        <v>1259623.4700000002</v>
      </c>
      <c r="L20" s="24">
        <f t="shared" si="3"/>
        <v>1179381.42</v>
      </c>
      <c r="M20" s="24">
        <f t="shared" si="3"/>
        <v>676370.4299999999</v>
      </c>
      <c r="N20" s="24">
        <f t="shared" si="3"/>
        <v>345577.32000000007</v>
      </c>
      <c r="O20" s="24">
        <f>O21+O22+O23+O24+O25+O26+O27+O28+O29</f>
        <v>12301665.51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1213352.78</v>
      </c>
      <c r="C21" s="28">
        <f t="shared" si="4"/>
        <v>884307.72</v>
      </c>
      <c r="D21" s="28">
        <f t="shared" si="4"/>
        <v>720069.18</v>
      </c>
      <c r="E21" s="28">
        <f t="shared" si="4"/>
        <v>336490.76</v>
      </c>
      <c r="F21" s="28">
        <f t="shared" si="4"/>
        <v>779558.75</v>
      </c>
      <c r="G21" s="28">
        <f t="shared" si="4"/>
        <v>1025503.26</v>
      </c>
      <c r="H21" s="28">
        <f t="shared" si="4"/>
        <v>158340.93</v>
      </c>
      <c r="I21" s="28">
        <f t="shared" si="4"/>
        <v>964384.06</v>
      </c>
      <c r="J21" s="28">
        <f t="shared" si="4"/>
        <v>710120.06</v>
      </c>
      <c r="K21" s="28">
        <f t="shared" si="4"/>
        <v>1063340.49</v>
      </c>
      <c r="L21" s="28">
        <f t="shared" si="4"/>
        <v>913442.72</v>
      </c>
      <c r="M21" s="28">
        <f t="shared" si="4"/>
        <v>530974.35</v>
      </c>
      <c r="N21" s="28">
        <f t="shared" si="4"/>
        <v>304792.02</v>
      </c>
      <c r="O21" s="28">
        <f aca="true" t="shared" si="5" ref="O21:O29">SUM(B21:N21)</f>
        <v>9604677.08</v>
      </c>
    </row>
    <row r="22" spans="1:23" ht="18.75" customHeight="1">
      <c r="A22" s="26" t="s">
        <v>33</v>
      </c>
      <c r="B22" s="28">
        <f>IF(B18&lt;&gt;0,ROUND((B18-1)*B21,2),0)</f>
        <v>167819.14</v>
      </c>
      <c r="C22" s="28">
        <f aca="true" t="shared" si="6" ref="C22:N22">IF(C18&lt;&gt;0,ROUND((C18-1)*C21,2),0)</f>
        <v>163135.93</v>
      </c>
      <c r="D22" s="28">
        <f t="shared" si="6"/>
        <v>183053.83</v>
      </c>
      <c r="E22" s="28">
        <f t="shared" si="6"/>
        <v>-64569.93</v>
      </c>
      <c r="F22" s="28">
        <f t="shared" si="6"/>
        <v>203254.26</v>
      </c>
      <c r="G22" s="28">
        <f t="shared" si="6"/>
        <v>349332.8</v>
      </c>
      <c r="H22" s="28">
        <f t="shared" si="6"/>
        <v>88656.16</v>
      </c>
      <c r="I22" s="28">
        <f t="shared" si="6"/>
        <v>99269.13</v>
      </c>
      <c r="J22" s="28">
        <f t="shared" si="6"/>
        <v>200464.83</v>
      </c>
      <c r="K22" s="28">
        <f t="shared" si="6"/>
        <v>93029.89</v>
      </c>
      <c r="L22" s="28">
        <f t="shared" si="6"/>
        <v>164037.84</v>
      </c>
      <c r="M22" s="28">
        <f t="shared" si="6"/>
        <v>85683.17</v>
      </c>
      <c r="N22" s="28">
        <f t="shared" si="6"/>
        <v>13093.94</v>
      </c>
      <c r="O22" s="28">
        <f t="shared" si="5"/>
        <v>1746260.9899999998</v>
      </c>
      <c r="W22" s="51"/>
    </row>
    <row r="23" spans="1:15" ht="18.75" customHeight="1">
      <c r="A23" s="26" t="s">
        <v>34</v>
      </c>
      <c r="B23" s="28">
        <v>70543.83</v>
      </c>
      <c r="C23" s="28">
        <v>48408.11</v>
      </c>
      <c r="D23" s="28">
        <v>33372.18</v>
      </c>
      <c r="E23" s="28">
        <v>12515.74</v>
      </c>
      <c r="F23" s="28">
        <v>41059.05</v>
      </c>
      <c r="G23" s="28">
        <v>66160.37</v>
      </c>
      <c r="H23" s="28">
        <v>7239.82</v>
      </c>
      <c r="I23" s="28">
        <v>49923.43</v>
      </c>
      <c r="J23" s="28">
        <v>41128.2</v>
      </c>
      <c r="K23" s="28">
        <v>58921.34</v>
      </c>
      <c r="L23" s="28">
        <v>57872.51</v>
      </c>
      <c r="M23" s="28">
        <v>28011.72</v>
      </c>
      <c r="N23" s="28">
        <v>16894.34</v>
      </c>
      <c r="O23" s="28">
        <f t="shared" si="5"/>
        <v>532050.6399999999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1119.89</v>
      </c>
      <c r="C26" s="28">
        <v>845.3</v>
      </c>
      <c r="D26" s="28">
        <v>721.47</v>
      </c>
      <c r="E26" s="28">
        <v>220.75</v>
      </c>
      <c r="F26" s="28">
        <v>786.08</v>
      </c>
      <c r="G26" s="28">
        <v>1109.13</v>
      </c>
      <c r="H26" s="28">
        <v>196.52</v>
      </c>
      <c r="I26" s="28">
        <v>858.76</v>
      </c>
      <c r="J26" s="28">
        <v>729.55</v>
      </c>
      <c r="K26" s="28">
        <v>936.83</v>
      </c>
      <c r="L26" s="28">
        <v>874.92</v>
      </c>
      <c r="M26" s="28">
        <v>498.03</v>
      </c>
      <c r="N26" s="28">
        <v>253.05</v>
      </c>
      <c r="O26" s="28">
        <f t="shared" si="5"/>
        <v>9150.28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</v>
      </c>
      <c r="C27" s="28">
        <v>734.49</v>
      </c>
      <c r="D27" s="28">
        <v>644.17</v>
      </c>
      <c r="E27" s="28">
        <v>196.77</v>
      </c>
      <c r="F27" s="28">
        <v>648.25</v>
      </c>
      <c r="G27" s="28">
        <v>873.28</v>
      </c>
      <c r="H27" s="28">
        <v>161.72</v>
      </c>
      <c r="I27" s="28">
        <v>683.29</v>
      </c>
      <c r="J27" s="28">
        <v>653.62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7809.719999999999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-48598</v>
      </c>
      <c r="C31" s="28">
        <f aca="true" t="shared" si="7" ref="C31:O31">+C32+C34+C47+C48+C49+C54-C55</f>
        <v>-59259.2</v>
      </c>
      <c r="D31" s="28">
        <f t="shared" si="7"/>
        <v>-30940.8</v>
      </c>
      <c r="E31" s="28">
        <f t="shared" si="7"/>
        <v>-8483.2</v>
      </c>
      <c r="F31" s="28">
        <f t="shared" si="7"/>
        <v>-29594.4</v>
      </c>
      <c r="G31" s="28">
        <f t="shared" si="7"/>
        <v>-44523.6</v>
      </c>
      <c r="H31" s="28">
        <f t="shared" si="7"/>
        <v>-8162</v>
      </c>
      <c r="I31" s="28">
        <f t="shared" si="7"/>
        <v>-66074.8</v>
      </c>
      <c r="J31" s="28">
        <f t="shared" si="7"/>
        <v>-39767.2</v>
      </c>
      <c r="K31" s="28">
        <f t="shared" si="7"/>
        <v>-30602</v>
      </c>
      <c r="L31" s="28">
        <f t="shared" si="7"/>
        <v>-24173.6</v>
      </c>
      <c r="M31" s="28">
        <f t="shared" si="7"/>
        <v>-21951.6</v>
      </c>
      <c r="N31" s="28">
        <f t="shared" si="7"/>
        <v>-17212.8</v>
      </c>
      <c r="O31" s="28">
        <f t="shared" si="7"/>
        <v>-429343.20000000007</v>
      </c>
    </row>
    <row r="32" spans="1:15" ht="18.75" customHeight="1">
      <c r="A32" s="26" t="s">
        <v>38</v>
      </c>
      <c r="B32" s="29">
        <f>+B33</f>
        <v>-48598</v>
      </c>
      <c r="C32" s="29">
        <f>+C33</f>
        <v>-53279.6</v>
      </c>
      <c r="D32" s="29">
        <f aca="true" t="shared" si="8" ref="D32:O32">+D33</f>
        <v>-30940.8</v>
      </c>
      <c r="E32" s="29">
        <f t="shared" si="8"/>
        <v>-8483.2</v>
      </c>
      <c r="F32" s="29">
        <f t="shared" si="8"/>
        <v>-29594.4</v>
      </c>
      <c r="G32" s="29">
        <f t="shared" si="8"/>
        <v>-44523.6</v>
      </c>
      <c r="H32" s="29">
        <f t="shared" si="8"/>
        <v>-8162</v>
      </c>
      <c r="I32" s="29">
        <f t="shared" si="8"/>
        <v>-66074.8</v>
      </c>
      <c r="J32" s="29">
        <f t="shared" si="8"/>
        <v>-39767.2</v>
      </c>
      <c r="K32" s="29">
        <f t="shared" si="8"/>
        <v>-30602</v>
      </c>
      <c r="L32" s="29">
        <f t="shared" si="8"/>
        <v>-24173.6</v>
      </c>
      <c r="M32" s="29">
        <f t="shared" si="8"/>
        <v>-21951.6</v>
      </c>
      <c r="N32" s="29">
        <f t="shared" si="8"/>
        <v>-17212.8</v>
      </c>
      <c r="O32" s="29">
        <f t="shared" si="8"/>
        <v>-423363.6</v>
      </c>
    </row>
    <row r="33" spans="1:26" ht="18.75" customHeight="1">
      <c r="A33" s="27" t="s">
        <v>39</v>
      </c>
      <c r="B33" s="16">
        <f>ROUND((-B9)*$G$3,2)</f>
        <v>-48598</v>
      </c>
      <c r="C33" s="16">
        <f aca="true" t="shared" si="9" ref="C33:N33">ROUND((-C9)*$G$3,2)</f>
        <v>-53279.6</v>
      </c>
      <c r="D33" s="16">
        <f t="shared" si="9"/>
        <v>-30940.8</v>
      </c>
      <c r="E33" s="16">
        <f t="shared" si="9"/>
        <v>-8483.2</v>
      </c>
      <c r="F33" s="16">
        <f t="shared" si="9"/>
        <v>-29594.4</v>
      </c>
      <c r="G33" s="16">
        <f t="shared" si="9"/>
        <v>-44523.6</v>
      </c>
      <c r="H33" s="16">
        <f t="shared" si="9"/>
        <v>-8162</v>
      </c>
      <c r="I33" s="16">
        <f t="shared" si="9"/>
        <v>-66074.8</v>
      </c>
      <c r="J33" s="16">
        <f t="shared" si="9"/>
        <v>-39767.2</v>
      </c>
      <c r="K33" s="16">
        <f t="shared" si="9"/>
        <v>-30602</v>
      </c>
      <c r="L33" s="16">
        <f t="shared" si="9"/>
        <v>-24173.6</v>
      </c>
      <c r="M33" s="16">
        <f t="shared" si="9"/>
        <v>-21951.6</v>
      </c>
      <c r="N33" s="16">
        <f t="shared" si="9"/>
        <v>-17212.8</v>
      </c>
      <c r="O33" s="30">
        <f aca="true" t="shared" si="10" ref="O33:O55">SUM(B33:N33)</f>
        <v>-423363.6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-5979.6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-5979.600000000093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-5979.6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-5979.6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1468479.0899999996</v>
      </c>
      <c r="C53" s="34">
        <f aca="true" t="shared" si="13" ref="C53:N53">+C20+C31</f>
        <v>1065707.27</v>
      </c>
      <c r="D53" s="34">
        <f t="shared" si="13"/>
        <v>938508.3799999999</v>
      </c>
      <c r="E53" s="34">
        <f t="shared" si="13"/>
        <v>286914.47</v>
      </c>
      <c r="F53" s="34">
        <f t="shared" si="13"/>
        <v>1019650.85</v>
      </c>
      <c r="G53" s="34">
        <f t="shared" si="13"/>
        <v>1442000.01</v>
      </c>
      <c r="H53" s="34">
        <f t="shared" si="13"/>
        <v>254456.11</v>
      </c>
      <c r="I53" s="34">
        <f t="shared" si="13"/>
        <v>1093708.39</v>
      </c>
      <c r="J53" s="34">
        <f t="shared" si="13"/>
        <v>935885.1</v>
      </c>
      <c r="K53" s="34">
        <f t="shared" si="13"/>
        <v>1229021.4700000002</v>
      </c>
      <c r="L53" s="34">
        <f t="shared" si="13"/>
        <v>1155207.8199999998</v>
      </c>
      <c r="M53" s="34">
        <f t="shared" si="13"/>
        <v>654418.83</v>
      </c>
      <c r="N53" s="34">
        <f t="shared" si="13"/>
        <v>328364.5200000001</v>
      </c>
      <c r="O53" s="34">
        <f>SUM(B53:N53)</f>
        <v>11872322.309999999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1468479.08</v>
      </c>
      <c r="C59" s="42">
        <f t="shared" si="14"/>
        <v>1065707.27</v>
      </c>
      <c r="D59" s="42">
        <f t="shared" si="14"/>
        <v>938508.39</v>
      </c>
      <c r="E59" s="42">
        <f t="shared" si="14"/>
        <v>286914.47</v>
      </c>
      <c r="F59" s="42">
        <f t="shared" si="14"/>
        <v>1019650.84</v>
      </c>
      <c r="G59" s="42">
        <f t="shared" si="14"/>
        <v>1442000.01</v>
      </c>
      <c r="H59" s="42">
        <f t="shared" si="14"/>
        <v>254456.11</v>
      </c>
      <c r="I59" s="42">
        <f t="shared" si="14"/>
        <v>1093708.39</v>
      </c>
      <c r="J59" s="42">
        <f t="shared" si="14"/>
        <v>935885.1</v>
      </c>
      <c r="K59" s="42">
        <f t="shared" si="14"/>
        <v>1229021.47</v>
      </c>
      <c r="L59" s="42">
        <f t="shared" si="14"/>
        <v>1155207.81</v>
      </c>
      <c r="M59" s="42">
        <f t="shared" si="14"/>
        <v>654418.83</v>
      </c>
      <c r="N59" s="42">
        <f t="shared" si="14"/>
        <v>328364.52</v>
      </c>
      <c r="O59" s="34">
        <f t="shared" si="14"/>
        <v>11872322.289999997</v>
      </c>
      <c r="Q59"/>
    </row>
    <row r="60" spans="1:18" ht="18.75" customHeight="1">
      <c r="A60" s="26" t="s">
        <v>54</v>
      </c>
      <c r="B60" s="42">
        <v>1200719.97</v>
      </c>
      <c r="C60" s="42">
        <v>763501.43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1964221.4</v>
      </c>
      <c r="P60"/>
      <c r="Q60"/>
      <c r="R60" s="41"/>
    </row>
    <row r="61" spans="1:16" ht="18.75" customHeight="1">
      <c r="A61" s="26" t="s">
        <v>55</v>
      </c>
      <c r="B61" s="42">
        <v>267759.11</v>
      </c>
      <c r="C61" s="42">
        <v>302205.84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569964.95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938508.39</v>
      </c>
      <c r="E62" s="43">
        <v>0</v>
      </c>
      <c r="F62" s="43">
        <v>0</v>
      </c>
      <c r="G62" s="43">
        <v>0</v>
      </c>
      <c r="H62" s="42">
        <v>254456.11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1192964.5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286914.47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286914.47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1019650.84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1019650.84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1442000.01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1442000.01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1093708.39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1093708.39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935885.1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935885.1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1229021.47</v>
      </c>
      <c r="L68" s="29">
        <v>1155207.81</v>
      </c>
      <c r="M68" s="43">
        <v>0</v>
      </c>
      <c r="N68" s="43">
        <v>0</v>
      </c>
      <c r="O68" s="34">
        <f t="shared" si="15"/>
        <v>2384229.2800000003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654418.83</v>
      </c>
      <c r="N69" s="43">
        <v>0</v>
      </c>
      <c r="O69" s="34">
        <f t="shared" si="15"/>
        <v>654418.83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328364.52</v>
      </c>
      <c r="O70" s="46">
        <f t="shared" si="15"/>
        <v>328364.52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2023-04-12T18:26:19Z</dcterms:modified>
  <cp:category/>
  <cp:version/>
  <cp:contentType/>
  <cp:contentStatus/>
</cp:coreProperties>
</file>